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ldlatam.sharepoint.com/sites/LohmanndoBrasil/Documentos Compartilhados/Para Clientes/Planilhas/Gestão do Lote/Padrão 2022/Lançamento Diário - Ovos/Máximo e Mínimo/"/>
    </mc:Choice>
  </mc:AlternateContent>
  <xr:revisionPtr revIDLastSave="91" documentId="8_{5A464A14-2623-45B8-9F36-E0CEC062304F}" xr6:coauthVersionLast="47" xr6:coauthVersionMax="47" xr10:uidLastSave="{FB30EF30-5D0C-4199-83D9-AA1861BA69DA}"/>
  <bookViews>
    <workbookView xWindow="-120" yWindow="-120" windowWidth="20730" windowHeight="11040" tabRatio="847" activeTab="4" xr2:uid="{00000000-000D-0000-FFFF-FFFF00000000}"/>
  </bookViews>
  <sheets>
    <sheet name="Cria e Recria" sheetId="1" r:id="rId1"/>
    <sheet name="Uniformidade e Peso Corporal" sheetId="4" r:id="rId2"/>
    <sheet name="Consumo de Ração e Mortalidade" sheetId="13" r:id="rId3"/>
    <sheet name="DIÁRIO" sheetId="12" r:id="rId4"/>
    <sheet name="Produção" sheetId="2" r:id="rId5"/>
    <sheet name="Gráfico Produção e OvoAveAlojad" sheetId="3" r:id="rId6"/>
    <sheet name="Peso Corporal e Peso de Ovo" sheetId="8" r:id="rId7"/>
    <sheet name="GAD e Mortalidade" sheetId="14" r:id="rId8"/>
  </sheets>
  <definedNames>
    <definedName name="_xlnm.Print_Area" localSheetId="3">DIÁRIO!$A$1:$N$745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2" l="1"/>
  <c r="B103" i="14"/>
  <c r="B104" i="14"/>
  <c r="B105" i="14"/>
  <c r="B106" i="14"/>
  <c r="B107" i="14"/>
  <c r="B108" i="14"/>
  <c r="B109" i="14"/>
  <c r="B110" i="14"/>
  <c r="B111" i="14"/>
  <c r="B112" i="14"/>
  <c r="B113" i="14"/>
  <c r="B114" i="14"/>
  <c r="B115" i="14"/>
  <c r="B116" i="14"/>
  <c r="B117" i="14"/>
  <c r="B118" i="14"/>
  <c r="B119" i="14"/>
  <c r="B120" i="14"/>
  <c r="B121" i="14"/>
  <c r="B122" i="14"/>
  <c r="B123" i="14"/>
  <c r="B124" i="14"/>
  <c r="B125" i="14"/>
  <c r="B126" i="14"/>
  <c r="B127" i="14"/>
  <c r="B128" i="14"/>
  <c r="B129" i="14"/>
  <c r="B130" i="14"/>
  <c r="B131" i="14"/>
  <c r="B132" i="14"/>
  <c r="B133" i="14"/>
  <c r="B134" i="14"/>
  <c r="B135" i="14"/>
  <c r="B136" i="14"/>
  <c r="B137" i="14"/>
  <c r="B138" i="14"/>
  <c r="B139" i="14"/>
  <c r="B140" i="14"/>
  <c r="B141" i="14"/>
  <c r="B142" i="14"/>
  <c r="B143" i="14"/>
  <c r="B144" i="14"/>
  <c r="B145" i="14"/>
  <c r="B146" i="14"/>
  <c r="B147" i="14"/>
  <c r="B148" i="14"/>
  <c r="B149" i="14"/>
  <c r="B150" i="14"/>
  <c r="B151" i="14"/>
  <c r="B152" i="14"/>
  <c r="B153" i="14"/>
  <c r="B154" i="14"/>
  <c r="B155" i="14"/>
  <c r="B156" i="14"/>
  <c r="B157" i="14"/>
  <c r="B158" i="14"/>
  <c r="B159" i="14"/>
  <c r="B160" i="14"/>
  <c r="B161" i="14"/>
  <c r="B162" i="14"/>
  <c r="B163" i="14"/>
  <c r="B164" i="14"/>
  <c r="B165" i="14"/>
  <c r="B166" i="14"/>
  <c r="B167" i="14"/>
  <c r="B168" i="14"/>
  <c r="B169" i="14"/>
  <c r="B170" i="14"/>
  <c r="B171" i="14"/>
  <c r="B172" i="14"/>
  <c r="B173" i="14"/>
  <c r="B174" i="14"/>
  <c r="B175" i="14"/>
  <c r="B176" i="14"/>
  <c r="B177" i="14"/>
  <c r="B178" i="14"/>
  <c r="B179" i="14"/>
  <c r="B180" i="14"/>
  <c r="B181" i="14"/>
  <c r="B182" i="14"/>
  <c r="B183" i="14"/>
  <c r="B102" i="14"/>
  <c r="U16" i="1"/>
  <c r="V16" i="1"/>
  <c r="U17" i="1"/>
  <c r="V17" i="1"/>
  <c r="U18" i="1"/>
  <c r="V18" i="1"/>
  <c r="U19" i="1"/>
  <c r="V19" i="1"/>
  <c r="U20" i="1"/>
  <c r="V20" i="1"/>
  <c r="U21" i="1"/>
  <c r="V21" i="1"/>
  <c r="U22" i="1"/>
  <c r="V22" i="1"/>
  <c r="U23" i="1"/>
  <c r="V23" i="1"/>
  <c r="U24" i="1"/>
  <c r="V24" i="1"/>
  <c r="U25" i="1"/>
  <c r="V25" i="1"/>
  <c r="U26" i="1"/>
  <c r="V26" i="1"/>
  <c r="U27" i="1"/>
  <c r="V27" i="1"/>
  <c r="U28" i="1"/>
  <c r="V28" i="1"/>
  <c r="U29" i="1"/>
  <c r="V29" i="1"/>
  <c r="U30" i="1"/>
  <c r="V30" i="1"/>
  <c r="U31" i="1"/>
  <c r="V31" i="1"/>
  <c r="U32" i="1"/>
  <c r="V32" i="1"/>
  <c r="V15" i="1"/>
  <c r="U15" i="1"/>
  <c r="B101" i="13"/>
  <c r="B102" i="13"/>
  <c r="B103" i="13"/>
  <c r="B104" i="13"/>
  <c r="B105" i="13"/>
  <c r="B106" i="13"/>
  <c r="B107" i="13"/>
  <c r="B108" i="13"/>
  <c r="B109" i="13"/>
  <c r="B110" i="13"/>
  <c r="B111" i="13"/>
  <c r="B112" i="13"/>
  <c r="B113" i="13"/>
  <c r="B114" i="13"/>
  <c r="B115" i="13"/>
  <c r="B116" i="13"/>
  <c r="B117" i="13"/>
  <c r="B100" i="13"/>
  <c r="A879" i="12" l="1"/>
  <c r="A878" i="12"/>
  <c r="A877" i="12"/>
  <c r="A876" i="12"/>
  <c r="A875" i="12"/>
  <c r="A874" i="12"/>
  <c r="A873" i="12"/>
  <c r="A869" i="12"/>
  <c r="A868" i="12"/>
  <c r="A867" i="12"/>
  <c r="A866" i="12"/>
  <c r="A865" i="12"/>
  <c r="A864" i="12"/>
  <c r="A863" i="12"/>
  <c r="A859" i="12"/>
  <c r="A858" i="12"/>
  <c r="A857" i="12"/>
  <c r="A856" i="12"/>
  <c r="A855" i="12"/>
  <c r="A854" i="12"/>
  <c r="A853" i="12"/>
  <c r="A849" i="12"/>
  <c r="A848" i="12"/>
  <c r="A847" i="12"/>
  <c r="A846" i="12"/>
  <c r="A845" i="12"/>
  <c r="A844" i="12"/>
  <c r="A843" i="12"/>
  <c r="A839" i="12"/>
  <c r="A838" i="12"/>
  <c r="A837" i="12"/>
  <c r="A836" i="12"/>
  <c r="A835" i="12"/>
  <c r="A834" i="12"/>
  <c r="A833" i="12"/>
  <c r="A814" i="12"/>
  <c r="A824" i="12" s="1"/>
  <c r="A815" i="12"/>
  <c r="A825" i="12" s="1"/>
  <c r="A816" i="12"/>
  <c r="A817" i="12"/>
  <c r="A818" i="12"/>
  <c r="A819" i="12"/>
  <c r="A813" i="12"/>
  <c r="A829" i="12"/>
  <c r="A828" i="12"/>
  <c r="A827" i="12"/>
  <c r="A826" i="12"/>
  <c r="A823" i="12"/>
  <c r="A807" i="12"/>
  <c r="A806" i="12"/>
  <c r="A805" i="12"/>
  <c r="A804" i="12"/>
  <c r="A803" i="12"/>
  <c r="A802" i="12"/>
  <c r="A801" i="12"/>
  <c r="A797" i="12"/>
  <c r="A796" i="12"/>
  <c r="A795" i="12"/>
  <c r="A794" i="12"/>
  <c r="A793" i="12"/>
  <c r="A792" i="12"/>
  <c r="A791" i="12"/>
  <c r="A787" i="12"/>
  <c r="A786" i="12"/>
  <c r="A785" i="12"/>
  <c r="A784" i="12"/>
  <c r="A783" i="12"/>
  <c r="A782" i="12"/>
  <c r="A781" i="12"/>
  <c r="A777" i="12"/>
  <c r="A776" i="12"/>
  <c r="A775" i="12"/>
  <c r="A774" i="12"/>
  <c r="A773" i="12"/>
  <c r="A772" i="12"/>
  <c r="A771" i="12"/>
  <c r="A752" i="12"/>
  <c r="A762" i="12" s="1"/>
  <c r="A753" i="12"/>
  <c r="A763" i="12" s="1"/>
  <c r="A754" i="12"/>
  <c r="A755" i="12"/>
  <c r="A756" i="12"/>
  <c r="A757" i="12"/>
  <c r="A751" i="12"/>
  <c r="A761" i="12" s="1"/>
  <c r="A767" i="12"/>
  <c r="A766" i="12"/>
  <c r="A765" i="12"/>
  <c r="A764" i="12"/>
  <c r="A745" i="12"/>
  <c r="A744" i="12"/>
  <c r="A743" i="12"/>
  <c r="A742" i="12"/>
  <c r="A741" i="12"/>
  <c r="A740" i="12"/>
  <c r="A739" i="12"/>
  <c r="A735" i="12"/>
  <c r="A734" i="12"/>
  <c r="A733" i="12"/>
  <c r="A732" i="12"/>
  <c r="A731" i="12"/>
  <c r="A730" i="12"/>
  <c r="A729" i="12"/>
  <c r="A725" i="12"/>
  <c r="A724" i="12"/>
  <c r="A723" i="12"/>
  <c r="A722" i="12"/>
  <c r="A721" i="12"/>
  <c r="A720" i="12"/>
  <c r="A719" i="12"/>
  <c r="A715" i="12"/>
  <c r="A714" i="12"/>
  <c r="A713" i="12"/>
  <c r="A712" i="12"/>
  <c r="A711" i="12"/>
  <c r="A710" i="12"/>
  <c r="A709" i="12"/>
  <c r="A690" i="12"/>
  <c r="A700" i="12" s="1"/>
  <c r="A691" i="12"/>
  <c r="A701" i="12" s="1"/>
  <c r="A692" i="12"/>
  <c r="A702" i="12" s="1"/>
  <c r="A693" i="12"/>
  <c r="A694" i="12"/>
  <c r="A695" i="12"/>
  <c r="A689" i="12"/>
  <c r="A699" i="12" s="1"/>
  <c r="A705" i="12"/>
  <c r="A704" i="12"/>
  <c r="A703" i="12"/>
  <c r="A682" i="12"/>
  <c r="A681" i="12"/>
  <c r="A680" i="12"/>
  <c r="A679" i="12"/>
  <c r="A678" i="12"/>
  <c r="A677" i="12"/>
  <c r="A676" i="12"/>
  <c r="A672" i="12"/>
  <c r="A671" i="12"/>
  <c r="A670" i="12"/>
  <c r="A669" i="12"/>
  <c r="A668" i="12"/>
  <c r="A667" i="12"/>
  <c r="A666" i="12"/>
  <c r="A662" i="12"/>
  <c r="A661" i="12"/>
  <c r="A660" i="12"/>
  <c r="A659" i="12"/>
  <c r="A658" i="12"/>
  <c r="A657" i="12"/>
  <c r="A656" i="12"/>
  <c r="A652" i="12"/>
  <c r="A651" i="12"/>
  <c r="A650" i="12"/>
  <c r="A649" i="12"/>
  <c r="A648" i="12"/>
  <c r="A647" i="12"/>
  <c r="A646" i="12"/>
  <c r="A642" i="12"/>
  <c r="A641" i="12"/>
  <c r="A640" i="12"/>
  <c r="A639" i="12"/>
  <c r="A638" i="12"/>
  <c r="A637" i="12"/>
  <c r="A636" i="12"/>
  <c r="A627" i="12"/>
  <c r="A628" i="12"/>
  <c r="A629" i="12"/>
  <c r="A630" i="12"/>
  <c r="A631" i="12"/>
  <c r="A632" i="12"/>
  <c r="A626" i="12"/>
  <c r="A619" i="12"/>
  <c r="A618" i="12"/>
  <c r="A617" i="12"/>
  <c r="A616" i="12"/>
  <c r="A615" i="12"/>
  <c r="A614" i="12"/>
  <c r="A613" i="12"/>
  <c r="A609" i="12"/>
  <c r="A608" i="12"/>
  <c r="A607" i="12"/>
  <c r="A606" i="12"/>
  <c r="A605" i="12"/>
  <c r="A604" i="12"/>
  <c r="A603" i="12"/>
  <c r="A599" i="12"/>
  <c r="A598" i="12"/>
  <c r="A597" i="12"/>
  <c r="A596" i="12"/>
  <c r="A595" i="12"/>
  <c r="A594" i="12"/>
  <c r="A593" i="12"/>
  <c r="A589" i="12"/>
  <c r="A588" i="12"/>
  <c r="A587" i="12"/>
  <c r="A586" i="12"/>
  <c r="A585" i="12"/>
  <c r="A584" i="12"/>
  <c r="A583" i="12"/>
  <c r="A579" i="12"/>
  <c r="A578" i="12"/>
  <c r="A577" i="12"/>
  <c r="A576" i="12"/>
  <c r="A575" i="12"/>
  <c r="A574" i="12"/>
  <c r="A573" i="12"/>
  <c r="A564" i="12"/>
  <c r="A565" i="12"/>
  <c r="A566" i="12"/>
  <c r="A567" i="12"/>
  <c r="A568" i="12"/>
  <c r="A569" i="12"/>
  <c r="A563" i="12"/>
  <c r="A556" i="12"/>
  <c r="A555" i="12"/>
  <c r="A554" i="12"/>
  <c r="A553" i="12"/>
  <c r="A552" i="12"/>
  <c r="A551" i="12"/>
  <c r="A550" i="12"/>
  <c r="A546" i="12"/>
  <c r="A545" i="12"/>
  <c r="A544" i="12"/>
  <c r="A543" i="12"/>
  <c r="A542" i="12"/>
  <c r="A541" i="12"/>
  <c r="A540" i="12"/>
  <c r="A536" i="12"/>
  <c r="A535" i="12"/>
  <c r="A534" i="12"/>
  <c r="A533" i="12"/>
  <c r="A532" i="12"/>
  <c r="A531" i="12"/>
  <c r="A530" i="12"/>
  <c r="A526" i="12"/>
  <c r="A525" i="12"/>
  <c r="A524" i="12"/>
  <c r="A523" i="12"/>
  <c r="A522" i="12"/>
  <c r="A521" i="12"/>
  <c r="A520" i="12"/>
  <c r="A516" i="12"/>
  <c r="A515" i="12"/>
  <c r="A514" i="12"/>
  <c r="A513" i="12"/>
  <c r="A512" i="12"/>
  <c r="A511" i="12"/>
  <c r="A510" i="12"/>
  <c r="A501" i="12"/>
  <c r="A502" i="12"/>
  <c r="A503" i="12"/>
  <c r="A504" i="12"/>
  <c r="A505" i="12"/>
  <c r="A506" i="12"/>
  <c r="A500" i="12"/>
  <c r="A493" i="12"/>
  <c r="A492" i="12"/>
  <c r="A491" i="12"/>
  <c r="A490" i="12"/>
  <c r="A489" i="12"/>
  <c r="A488" i="12"/>
  <c r="A487" i="12"/>
  <c r="A483" i="12"/>
  <c r="A482" i="12"/>
  <c r="A481" i="12"/>
  <c r="A480" i="12"/>
  <c r="A479" i="12"/>
  <c r="A478" i="12"/>
  <c r="A477" i="12"/>
  <c r="A473" i="12"/>
  <c r="A472" i="12"/>
  <c r="A471" i="12"/>
  <c r="A470" i="12"/>
  <c r="A469" i="12"/>
  <c r="A468" i="12"/>
  <c r="A467" i="12"/>
  <c r="A463" i="12"/>
  <c r="A462" i="12"/>
  <c r="A461" i="12"/>
  <c r="A460" i="12"/>
  <c r="A459" i="12"/>
  <c r="A458" i="12"/>
  <c r="A457" i="12"/>
  <c r="A448" i="12"/>
  <c r="A449" i="12"/>
  <c r="A450" i="12"/>
  <c r="A451" i="12"/>
  <c r="A452" i="12"/>
  <c r="A453" i="12"/>
  <c r="A447" i="12"/>
  <c r="A438" i="12"/>
  <c r="A439" i="12"/>
  <c r="A440" i="12"/>
  <c r="A441" i="12"/>
  <c r="A442" i="12"/>
  <c r="A443" i="12"/>
  <c r="A437" i="12"/>
  <c r="A430" i="12"/>
  <c r="A429" i="12"/>
  <c r="A428" i="12"/>
  <c r="A427" i="12"/>
  <c r="A426" i="12"/>
  <c r="A425" i="12"/>
  <c r="A424" i="12"/>
  <c r="A420" i="12"/>
  <c r="A419" i="12"/>
  <c r="A418" i="12"/>
  <c r="A417" i="12"/>
  <c r="A416" i="12"/>
  <c r="A415" i="12"/>
  <c r="A414" i="12"/>
  <c r="A410" i="12"/>
  <c r="A409" i="12"/>
  <c r="A408" i="12"/>
  <c r="A407" i="12"/>
  <c r="A406" i="12"/>
  <c r="A405" i="12"/>
  <c r="A404" i="12"/>
  <c r="A400" i="12"/>
  <c r="A399" i="12"/>
  <c r="A398" i="12"/>
  <c r="A397" i="12"/>
  <c r="A396" i="12"/>
  <c r="A395" i="12"/>
  <c r="A394" i="12"/>
  <c r="A385" i="12"/>
  <c r="A386" i="12"/>
  <c r="A387" i="12"/>
  <c r="A388" i="12"/>
  <c r="A389" i="12"/>
  <c r="A390" i="12"/>
  <c r="A384" i="12"/>
  <c r="A375" i="12"/>
  <c r="A376" i="12"/>
  <c r="A377" i="12"/>
  <c r="A378" i="12"/>
  <c r="A379" i="12"/>
  <c r="A380" i="12"/>
  <c r="A374" i="12"/>
  <c r="A367" i="12"/>
  <c r="A366" i="12"/>
  <c r="A365" i="12"/>
  <c r="A364" i="12"/>
  <c r="A363" i="12"/>
  <c r="A362" i="12"/>
  <c r="A361" i="12"/>
  <c r="A357" i="12"/>
  <c r="A356" i="12"/>
  <c r="A355" i="12"/>
  <c r="A354" i="12"/>
  <c r="A353" i="12"/>
  <c r="A352" i="12"/>
  <c r="A351" i="12"/>
  <c r="A347" i="12"/>
  <c r="A346" i="12"/>
  <c r="A345" i="12"/>
  <c r="A344" i="12"/>
  <c r="A343" i="12"/>
  <c r="A342" i="12"/>
  <c r="A341" i="12"/>
  <c r="A337" i="12"/>
  <c r="A336" i="12"/>
  <c r="A335" i="12"/>
  <c r="A334" i="12"/>
  <c r="A333" i="12"/>
  <c r="A332" i="12"/>
  <c r="A331" i="12"/>
  <c r="A326" i="12"/>
  <c r="A327" i="12"/>
  <c r="A322" i="12"/>
  <c r="A323" i="12"/>
  <c r="A324" i="12"/>
  <c r="A325" i="12"/>
  <c r="A321" i="12"/>
  <c r="A312" i="12"/>
  <c r="A313" i="12"/>
  <c r="A314" i="12"/>
  <c r="A315" i="12"/>
  <c r="A316" i="12"/>
  <c r="A317" i="12"/>
  <c r="A311" i="12"/>
  <c r="A195" i="12"/>
  <c r="A186" i="12"/>
  <c r="A187" i="12"/>
  <c r="A188" i="12"/>
  <c r="A189" i="12"/>
  <c r="A190" i="12"/>
  <c r="A191" i="12"/>
  <c r="A185" i="12"/>
  <c r="A178" i="12"/>
  <c r="A177" i="12"/>
  <c r="A176" i="12"/>
  <c r="A175" i="12"/>
  <c r="A174" i="12"/>
  <c r="A173" i="12"/>
  <c r="A172" i="12"/>
  <c r="A168" i="12"/>
  <c r="A167" i="12"/>
  <c r="A166" i="12"/>
  <c r="A165" i="12"/>
  <c r="A164" i="12"/>
  <c r="A163" i="12"/>
  <c r="A162" i="12"/>
  <c r="A158" i="12"/>
  <c r="A157" i="12"/>
  <c r="A156" i="12"/>
  <c r="A155" i="12"/>
  <c r="A154" i="12"/>
  <c r="A153" i="12"/>
  <c r="A152" i="12"/>
  <c r="A148" i="12"/>
  <c r="A147" i="12"/>
  <c r="A146" i="12"/>
  <c r="A145" i="12"/>
  <c r="A144" i="12"/>
  <c r="A143" i="12"/>
  <c r="A142" i="12"/>
  <c r="A138" i="12"/>
  <c r="A137" i="12"/>
  <c r="A136" i="12"/>
  <c r="A135" i="12"/>
  <c r="A134" i="12"/>
  <c r="A133" i="12"/>
  <c r="A132" i="12"/>
  <c r="A123" i="12"/>
  <c r="A124" i="12"/>
  <c r="A125" i="12"/>
  <c r="A126" i="12"/>
  <c r="A127" i="12"/>
  <c r="A128" i="12"/>
  <c r="A122" i="12"/>
  <c r="A115" i="12"/>
  <c r="A114" i="12"/>
  <c r="A113" i="12"/>
  <c r="A112" i="12"/>
  <c r="A111" i="12"/>
  <c r="A110" i="12"/>
  <c r="A109" i="12"/>
  <c r="A105" i="12"/>
  <c r="A104" i="12"/>
  <c r="A103" i="12"/>
  <c r="A102" i="12"/>
  <c r="A101" i="12"/>
  <c r="A100" i="12"/>
  <c r="A99" i="12"/>
  <c r="A95" i="12"/>
  <c r="A94" i="12"/>
  <c r="A93" i="12"/>
  <c r="A92" i="12"/>
  <c r="A91" i="12"/>
  <c r="A90" i="12"/>
  <c r="A89" i="12"/>
  <c r="A85" i="12"/>
  <c r="A84" i="12"/>
  <c r="A83" i="12"/>
  <c r="A82" i="12"/>
  <c r="A81" i="12"/>
  <c r="A80" i="12"/>
  <c r="A79" i="12"/>
  <c r="A75" i="12"/>
  <c r="A74" i="12"/>
  <c r="A73" i="12"/>
  <c r="A72" i="12"/>
  <c r="A71" i="12"/>
  <c r="A70" i="12"/>
  <c r="A69" i="12"/>
  <c r="A60" i="12"/>
  <c r="A61" i="12"/>
  <c r="A62" i="12"/>
  <c r="A63" i="12"/>
  <c r="A64" i="12"/>
  <c r="A65" i="12"/>
  <c r="A59" i="12"/>
  <c r="A52" i="12"/>
  <c r="A51" i="12"/>
  <c r="A50" i="12"/>
  <c r="A49" i="12"/>
  <c r="A48" i="12"/>
  <c r="A47" i="12"/>
  <c r="A46" i="12"/>
  <c r="A42" i="12"/>
  <c r="A41" i="12"/>
  <c r="A40" i="12"/>
  <c r="A39" i="12"/>
  <c r="A38" i="12"/>
  <c r="A37" i="12"/>
  <c r="A36" i="12"/>
  <c r="A32" i="12"/>
  <c r="A31" i="12"/>
  <c r="A30" i="12"/>
  <c r="A29" i="12"/>
  <c r="A28" i="12"/>
  <c r="A27" i="12"/>
  <c r="A26" i="12"/>
  <c r="J7" i="2"/>
  <c r="T97" i="2"/>
  <c r="V97" i="2"/>
  <c r="M879" i="12" l="1"/>
  <c r="S87" i="12" s="1"/>
  <c r="H879" i="12"/>
  <c r="H878" i="12"/>
  <c r="H877" i="12"/>
  <c r="L876" i="12"/>
  <c r="H876" i="12"/>
  <c r="L875" i="12"/>
  <c r="H875" i="12"/>
  <c r="L874" i="12"/>
  <c r="H874" i="12"/>
  <c r="H873" i="12"/>
  <c r="M869" i="12"/>
  <c r="S86" i="12" s="1"/>
  <c r="C97" i="2" s="1"/>
  <c r="H869" i="12"/>
  <c r="H868" i="12"/>
  <c r="H867" i="12"/>
  <c r="L866" i="12"/>
  <c r="H866" i="12"/>
  <c r="L865" i="12"/>
  <c r="H865" i="12"/>
  <c r="L864" i="12"/>
  <c r="H864" i="12"/>
  <c r="H863" i="12"/>
  <c r="M859" i="12"/>
  <c r="H859" i="12"/>
  <c r="H858" i="12"/>
  <c r="H857" i="12"/>
  <c r="L856" i="12"/>
  <c r="H856" i="12"/>
  <c r="L855" i="12"/>
  <c r="H855" i="12"/>
  <c r="L854" i="12"/>
  <c r="H854" i="12"/>
  <c r="H853" i="12"/>
  <c r="M849" i="12"/>
  <c r="H849" i="12"/>
  <c r="H848" i="12"/>
  <c r="H847" i="12"/>
  <c r="L846" i="12"/>
  <c r="H846" i="12"/>
  <c r="L845" i="12"/>
  <c r="H845" i="12"/>
  <c r="L844" i="12"/>
  <c r="H844" i="12"/>
  <c r="H843" i="12"/>
  <c r="M839" i="12"/>
  <c r="H839" i="12"/>
  <c r="H838" i="12"/>
  <c r="H837" i="12"/>
  <c r="L836" i="12"/>
  <c r="H836" i="12"/>
  <c r="L835" i="12"/>
  <c r="H835" i="12"/>
  <c r="L834" i="12"/>
  <c r="H834" i="12"/>
  <c r="H833" i="12"/>
  <c r="B831" i="12"/>
  <c r="B841" i="12" s="1"/>
  <c r="B851" i="12" s="1"/>
  <c r="B861" i="12" s="1"/>
  <c r="B871" i="12" s="1"/>
  <c r="V98" i="2"/>
  <c r="V96" i="2"/>
  <c r="V95" i="2"/>
  <c r="V94" i="2"/>
  <c r="T98" i="2"/>
  <c r="T96" i="2"/>
  <c r="T95" i="2"/>
  <c r="T94" i="2"/>
  <c r="L877" i="12" l="1"/>
  <c r="U87" i="12" s="1"/>
  <c r="L867" i="12"/>
  <c r="U86" i="12" s="1"/>
  <c r="I97" i="2" s="1"/>
  <c r="L857" i="12"/>
  <c r="L847" i="12"/>
  <c r="U84" i="12" s="1"/>
  <c r="I95" i="2" s="1"/>
  <c r="S84" i="12"/>
  <c r="C95" i="2" s="1"/>
  <c r="S83" i="12"/>
  <c r="C94" i="2" s="1"/>
  <c r="S85" i="12"/>
  <c r="C96" i="2" s="1"/>
  <c r="L837" i="12"/>
  <c r="U83" i="12" s="1"/>
  <c r="M875" i="12"/>
  <c r="W87" i="12" s="1"/>
  <c r="AA98" i="2" s="1"/>
  <c r="M876" i="12"/>
  <c r="X87" i="12" s="1"/>
  <c r="AB98" i="2" s="1"/>
  <c r="M874" i="12"/>
  <c r="M865" i="12"/>
  <c r="W86" i="12" s="1"/>
  <c r="AA97" i="2" s="1"/>
  <c r="M864" i="12"/>
  <c r="M856" i="12"/>
  <c r="X85" i="12" s="1"/>
  <c r="AB96" i="2" s="1"/>
  <c r="M855" i="12"/>
  <c r="W85" i="12" s="1"/>
  <c r="AA96" i="2" s="1"/>
  <c r="M854" i="12"/>
  <c r="M846" i="12"/>
  <c r="X84" i="12" s="1"/>
  <c r="AB95" i="2" s="1"/>
  <c r="M845" i="12"/>
  <c r="W84" i="12" s="1"/>
  <c r="AA95" i="2" s="1"/>
  <c r="I98" i="2"/>
  <c r="M834" i="12" l="1"/>
  <c r="M836" i="12"/>
  <c r="X83" i="12" s="1"/>
  <c r="AB94" i="2" s="1"/>
  <c r="M835" i="12"/>
  <c r="W83" i="12" s="1"/>
  <c r="AA94" i="2" s="1"/>
  <c r="M866" i="12"/>
  <c r="X86" i="12" s="1"/>
  <c r="AB97" i="2" s="1"/>
  <c r="M844" i="12"/>
  <c r="I94" i="2"/>
  <c r="U85" i="12"/>
  <c r="C98" i="2"/>
  <c r="I96" i="2" l="1"/>
  <c r="H829" i="12" l="1"/>
  <c r="H828" i="12"/>
  <c r="H827" i="12"/>
  <c r="H826" i="12"/>
  <c r="H825" i="12"/>
  <c r="H824" i="12"/>
  <c r="H823" i="12"/>
  <c r="H819" i="12"/>
  <c r="H818" i="12"/>
  <c r="H817" i="12"/>
  <c r="H816" i="12"/>
  <c r="H815" i="12"/>
  <c r="H814" i="12"/>
  <c r="H813" i="12"/>
  <c r="H807" i="12"/>
  <c r="H806" i="12"/>
  <c r="H805" i="12"/>
  <c r="H804" i="12"/>
  <c r="H803" i="12"/>
  <c r="H802" i="12"/>
  <c r="H801" i="12"/>
  <c r="H797" i="12"/>
  <c r="H796" i="12"/>
  <c r="H795" i="12"/>
  <c r="H794" i="12"/>
  <c r="H793" i="12"/>
  <c r="H792" i="12"/>
  <c r="H791" i="12"/>
  <c r="H787" i="12"/>
  <c r="H786" i="12"/>
  <c r="H785" i="12"/>
  <c r="H784" i="12"/>
  <c r="H783" i="12"/>
  <c r="H782" i="12"/>
  <c r="H781" i="12"/>
  <c r="H777" i="12"/>
  <c r="H776" i="12"/>
  <c r="H775" i="12"/>
  <c r="H774" i="12"/>
  <c r="H773" i="12"/>
  <c r="H772" i="12"/>
  <c r="H771" i="12"/>
  <c r="H767" i="12"/>
  <c r="H766" i="12"/>
  <c r="H765" i="12"/>
  <c r="H764" i="12"/>
  <c r="H763" i="12"/>
  <c r="H762" i="12"/>
  <c r="H761" i="12"/>
  <c r="H757" i="12"/>
  <c r="H756" i="12"/>
  <c r="H755" i="12"/>
  <c r="H754" i="12"/>
  <c r="H753" i="12"/>
  <c r="H752" i="12"/>
  <c r="H751" i="12"/>
  <c r="H745" i="12"/>
  <c r="H744" i="12"/>
  <c r="H743" i="12"/>
  <c r="H742" i="12"/>
  <c r="H741" i="12"/>
  <c r="H740" i="12"/>
  <c r="H739" i="12"/>
  <c r="H735" i="12"/>
  <c r="H734" i="12"/>
  <c r="H733" i="12"/>
  <c r="H732" i="12"/>
  <c r="H731" i="12"/>
  <c r="H730" i="12"/>
  <c r="H729" i="12"/>
  <c r="H725" i="12"/>
  <c r="H724" i="12"/>
  <c r="H723" i="12"/>
  <c r="H722" i="12"/>
  <c r="H721" i="12"/>
  <c r="H720" i="12"/>
  <c r="H719" i="12"/>
  <c r="H715" i="12"/>
  <c r="H714" i="12"/>
  <c r="H713" i="12"/>
  <c r="H712" i="12"/>
  <c r="H711" i="12"/>
  <c r="H710" i="12"/>
  <c r="H709" i="12"/>
  <c r="H705" i="12"/>
  <c r="H704" i="12"/>
  <c r="H703" i="12"/>
  <c r="H702" i="12"/>
  <c r="H701" i="12"/>
  <c r="H700" i="12"/>
  <c r="H699" i="12"/>
  <c r="H695" i="12"/>
  <c r="H694" i="12"/>
  <c r="H693" i="12"/>
  <c r="H692" i="12"/>
  <c r="H691" i="12"/>
  <c r="H690" i="12"/>
  <c r="H689" i="12"/>
  <c r="H682" i="12"/>
  <c r="H681" i="12"/>
  <c r="H680" i="12"/>
  <c r="H679" i="12"/>
  <c r="H678" i="12"/>
  <c r="H677" i="12"/>
  <c r="H676" i="12"/>
  <c r="H672" i="12"/>
  <c r="H671" i="12"/>
  <c r="H670" i="12"/>
  <c r="H669" i="12"/>
  <c r="H668" i="12"/>
  <c r="H667" i="12"/>
  <c r="H666" i="12"/>
  <c r="H662" i="12"/>
  <c r="H661" i="12"/>
  <c r="H660" i="12"/>
  <c r="H659" i="12"/>
  <c r="H658" i="12"/>
  <c r="H657" i="12"/>
  <c r="H656" i="12"/>
  <c r="H652" i="12"/>
  <c r="H651" i="12"/>
  <c r="H650" i="12"/>
  <c r="H649" i="12"/>
  <c r="H648" i="12"/>
  <c r="H647" i="12"/>
  <c r="H646" i="12"/>
  <c r="H642" i="12"/>
  <c r="H641" i="12"/>
  <c r="H640" i="12"/>
  <c r="H639" i="12"/>
  <c r="H638" i="12"/>
  <c r="H637" i="12"/>
  <c r="H636" i="12"/>
  <c r="H632" i="12"/>
  <c r="H631" i="12"/>
  <c r="H630" i="12"/>
  <c r="H629" i="12"/>
  <c r="H628" i="12"/>
  <c r="H627" i="12"/>
  <c r="H626" i="12"/>
  <c r="H619" i="12"/>
  <c r="H618" i="12"/>
  <c r="H617" i="12"/>
  <c r="H616" i="12"/>
  <c r="H615" i="12"/>
  <c r="H614" i="12"/>
  <c r="H613" i="12"/>
  <c r="H609" i="12"/>
  <c r="H608" i="12"/>
  <c r="H607" i="12"/>
  <c r="H606" i="12"/>
  <c r="H605" i="12"/>
  <c r="H604" i="12"/>
  <c r="H603" i="12"/>
  <c r="H599" i="12"/>
  <c r="H598" i="12"/>
  <c r="H597" i="12"/>
  <c r="H596" i="12"/>
  <c r="H595" i="12"/>
  <c r="H594" i="12"/>
  <c r="H593" i="12"/>
  <c r="H589" i="12"/>
  <c r="H588" i="12"/>
  <c r="H587" i="12"/>
  <c r="H586" i="12"/>
  <c r="H585" i="12"/>
  <c r="H584" i="12"/>
  <c r="H583" i="12"/>
  <c r="H579" i="12"/>
  <c r="H578" i="12"/>
  <c r="H577" i="12"/>
  <c r="H576" i="12"/>
  <c r="H575" i="12"/>
  <c r="H574" i="12"/>
  <c r="H573" i="12"/>
  <c r="H569" i="12"/>
  <c r="H568" i="12"/>
  <c r="H567" i="12"/>
  <c r="H566" i="12"/>
  <c r="H565" i="12"/>
  <c r="H564" i="12"/>
  <c r="H563" i="12"/>
  <c r="H556" i="12"/>
  <c r="H555" i="12"/>
  <c r="H554" i="12"/>
  <c r="H553" i="12"/>
  <c r="H552" i="12"/>
  <c r="H551" i="12"/>
  <c r="H550" i="12"/>
  <c r="H546" i="12"/>
  <c r="H545" i="12"/>
  <c r="H544" i="12"/>
  <c r="H543" i="12"/>
  <c r="H542" i="12"/>
  <c r="H541" i="12"/>
  <c r="H540" i="12"/>
  <c r="H526" i="12"/>
  <c r="H525" i="12"/>
  <c r="H524" i="12"/>
  <c r="H523" i="12"/>
  <c r="H522" i="12"/>
  <c r="H521" i="12"/>
  <c r="H520" i="12"/>
  <c r="H516" i="12"/>
  <c r="H515" i="12"/>
  <c r="H514" i="12"/>
  <c r="H513" i="12"/>
  <c r="H512" i="12"/>
  <c r="H511" i="12"/>
  <c r="H510" i="12"/>
  <c r="H506" i="12"/>
  <c r="H505" i="12"/>
  <c r="H504" i="12"/>
  <c r="H503" i="12"/>
  <c r="H502" i="12"/>
  <c r="H501" i="12"/>
  <c r="H500" i="12"/>
  <c r="H493" i="12"/>
  <c r="H492" i="12"/>
  <c r="H491" i="12"/>
  <c r="H490" i="12"/>
  <c r="H489" i="12"/>
  <c r="H488" i="12"/>
  <c r="H487" i="12"/>
  <c r="H483" i="12"/>
  <c r="H482" i="12"/>
  <c r="H481" i="12"/>
  <c r="H480" i="12"/>
  <c r="H479" i="12"/>
  <c r="H478" i="12"/>
  <c r="H477" i="12"/>
  <c r="H473" i="12"/>
  <c r="H472" i="12"/>
  <c r="H471" i="12"/>
  <c r="H470" i="12"/>
  <c r="H469" i="12"/>
  <c r="H468" i="12"/>
  <c r="H467" i="12"/>
  <c r="H463" i="12"/>
  <c r="H462" i="12"/>
  <c r="H461" i="12"/>
  <c r="H460" i="12"/>
  <c r="H459" i="12"/>
  <c r="H458" i="12"/>
  <c r="H457" i="12"/>
  <c r="H453" i="12"/>
  <c r="H452" i="12"/>
  <c r="H451" i="12"/>
  <c r="H450" i="12"/>
  <c r="H449" i="12"/>
  <c r="H448" i="12"/>
  <c r="H447" i="12"/>
  <c r="H443" i="12"/>
  <c r="H442" i="12"/>
  <c r="H441" i="12"/>
  <c r="H440" i="12"/>
  <c r="H439" i="12"/>
  <c r="H438" i="12"/>
  <c r="H437" i="12"/>
  <c r="H430" i="12"/>
  <c r="H429" i="12"/>
  <c r="H428" i="12"/>
  <c r="H427" i="12"/>
  <c r="H426" i="12"/>
  <c r="H425" i="12"/>
  <c r="H424" i="12"/>
  <c r="H420" i="12"/>
  <c r="H419" i="12"/>
  <c r="H418" i="12"/>
  <c r="H417" i="12"/>
  <c r="H416" i="12"/>
  <c r="H415" i="12"/>
  <c r="H414" i="12"/>
  <c r="H410" i="12"/>
  <c r="H409" i="12"/>
  <c r="H408" i="12"/>
  <c r="H407" i="12"/>
  <c r="H406" i="12"/>
  <c r="H405" i="12"/>
  <c r="H404" i="12"/>
  <c r="H400" i="12"/>
  <c r="H399" i="12"/>
  <c r="H398" i="12"/>
  <c r="H397" i="12"/>
  <c r="H396" i="12"/>
  <c r="H395" i="12"/>
  <c r="H394" i="12"/>
  <c r="H390" i="12"/>
  <c r="H389" i="12"/>
  <c r="H388" i="12"/>
  <c r="H387" i="12"/>
  <c r="H386" i="12"/>
  <c r="H385" i="12"/>
  <c r="H384" i="12"/>
  <c r="H380" i="12"/>
  <c r="H379" i="12"/>
  <c r="H378" i="12"/>
  <c r="H377" i="12"/>
  <c r="H376" i="12"/>
  <c r="H375" i="12"/>
  <c r="H374" i="12"/>
  <c r="H367" i="12"/>
  <c r="H366" i="12"/>
  <c r="H365" i="12"/>
  <c r="H364" i="12"/>
  <c r="H363" i="12"/>
  <c r="H362" i="12"/>
  <c r="H361" i="12"/>
  <c r="H357" i="12"/>
  <c r="H356" i="12"/>
  <c r="H355" i="12"/>
  <c r="H354" i="12"/>
  <c r="H353" i="12"/>
  <c r="H352" i="12"/>
  <c r="H351" i="12"/>
  <c r="H347" i="12"/>
  <c r="H346" i="12"/>
  <c r="H345" i="12"/>
  <c r="H344" i="12"/>
  <c r="H343" i="12"/>
  <c r="H342" i="12"/>
  <c r="H341" i="12"/>
  <c r="H337" i="12"/>
  <c r="H336" i="12"/>
  <c r="H335" i="12"/>
  <c r="H334" i="12"/>
  <c r="H333" i="12"/>
  <c r="H332" i="12"/>
  <c r="H331" i="12"/>
  <c r="H327" i="12"/>
  <c r="H326" i="12"/>
  <c r="H325" i="12"/>
  <c r="H324" i="12"/>
  <c r="H323" i="12"/>
  <c r="H322" i="12"/>
  <c r="H321" i="12"/>
  <c r="H317" i="12"/>
  <c r="H316" i="12"/>
  <c r="H315" i="12"/>
  <c r="H314" i="12"/>
  <c r="H313" i="12"/>
  <c r="H312" i="12"/>
  <c r="H311" i="12"/>
  <c r="H304" i="12"/>
  <c r="H303" i="12"/>
  <c r="H302" i="12"/>
  <c r="H301" i="12"/>
  <c r="H300" i="12"/>
  <c r="H299" i="12"/>
  <c r="H298" i="12"/>
  <c r="H294" i="12"/>
  <c r="H293" i="12"/>
  <c r="H292" i="12"/>
  <c r="H291" i="12"/>
  <c r="H290" i="12"/>
  <c r="H289" i="12"/>
  <c r="H288" i="12"/>
  <c r="H284" i="12"/>
  <c r="H283" i="12"/>
  <c r="H282" i="12"/>
  <c r="H281" i="12"/>
  <c r="H280" i="12"/>
  <c r="H279" i="12"/>
  <c r="H278" i="12"/>
  <c r="H274" i="12"/>
  <c r="H273" i="12"/>
  <c r="H272" i="12"/>
  <c r="H271" i="12"/>
  <c r="H270" i="12"/>
  <c r="H269" i="12"/>
  <c r="H268" i="12"/>
  <c r="H264" i="12"/>
  <c r="H263" i="12"/>
  <c r="H262" i="12"/>
  <c r="H261" i="12"/>
  <c r="H260" i="12"/>
  <c r="H259" i="12"/>
  <c r="H258" i="12"/>
  <c r="H254" i="12"/>
  <c r="H253" i="12"/>
  <c r="H252" i="12"/>
  <c r="H251" i="12"/>
  <c r="H250" i="12"/>
  <c r="H249" i="12"/>
  <c r="H248" i="12"/>
  <c r="H241" i="12"/>
  <c r="H240" i="12"/>
  <c r="H239" i="12"/>
  <c r="H238" i="12"/>
  <c r="H237" i="12"/>
  <c r="H236" i="12"/>
  <c r="H235" i="12"/>
  <c r="H231" i="12"/>
  <c r="H230" i="12"/>
  <c r="H229" i="12"/>
  <c r="H228" i="12"/>
  <c r="H227" i="12"/>
  <c r="H226" i="12"/>
  <c r="H225" i="12"/>
  <c r="H221" i="12"/>
  <c r="H220" i="12"/>
  <c r="H219" i="12"/>
  <c r="H218" i="12"/>
  <c r="H217" i="12"/>
  <c r="H216" i="12"/>
  <c r="H215" i="12"/>
  <c r="H211" i="12"/>
  <c r="H210" i="12"/>
  <c r="H209" i="12"/>
  <c r="H208" i="12"/>
  <c r="H207" i="12"/>
  <c r="H206" i="12"/>
  <c r="H205" i="12"/>
  <c r="H201" i="12"/>
  <c r="H200" i="12"/>
  <c r="H199" i="12"/>
  <c r="H198" i="12"/>
  <c r="H197" i="12"/>
  <c r="H196" i="12"/>
  <c r="H195" i="12"/>
  <c r="H191" i="12"/>
  <c r="H190" i="12"/>
  <c r="H189" i="12"/>
  <c r="H188" i="12"/>
  <c r="H187" i="12"/>
  <c r="H186" i="12"/>
  <c r="H185" i="12"/>
  <c r="H178" i="12"/>
  <c r="H177" i="12"/>
  <c r="H176" i="12"/>
  <c r="H175" i="12"/>
  <c r="H174" i="12"/>
  <c r="H173" i="12"/>
  <c r="H172" i="12"/>
  <c r="H168" i="12"/>
  <c r="H167" i="12"/>
  <c r="H166" i="12"/>
  <c r="H165" i="12"/>
  <c r="H164" i="12"/>
  <c r="H163" i="12"/>
  <c r="H162" i="12"/>
  <c r="H158" i="12"/>
  <c r="H157" i="12"/>
  <c r="H156" i="12"/>
  <c r="H155" i="12"/>
  <c r="H154" i="12"/>
  <c r="H153" i="12"/>
  <c r="H152" i="12"/>
  <c r="H148" i="12"/>
  <c r="H147" i="12"/>
  <c r="H146" i="12"/>
  <c r="H145" i="12"/>
  <c r="H144" i="12"/>
  <c r="H143" i="12"/>
  <c r="H142" i="12"/>
  <c r="H138" i="12"/>
  <c r="H137" i="12"/>
  <c r="H136" i="12"/>
  <c r="H135" i="12"/>
  <c r="H134" i="12"/>
  <c r="H133" i="12"/>
  <c r="H132" i="12"/>
  <c r="H128" i="12"/>
  <c r="H127" i="12"/>
  <c r="H126" i="12"/>
  <c r="H125" i="12"/>
  <c r="H124" i="12"/>
  <c r="H123" i="12"/>
  <c r="H122" i="12"/>
  <c r="H115" i="12"/>
  <c r="H114" i="12"/>
  <c r="H113" i="12"/>
  <c r="H112" i="12"/>
  <c r="H111" i="12"/>
  <c r="H110" i="12"/>
  <c r="H109" i="12"/>
  <c r="H105" i="12"/>
  <c r="H104" i="12"/>
  <c r="H103" i="12"/>
  <c r="H102" i="12"/>
  <c r="H101" i="12"/>
  <c r="H100" i="12"/>
  <c r="H99" i="12"/>
  <c r="H95" i="12"/>
  <c r="H94" i="12"/>
  <c r="H93" i="12"/>
  <c r="H92" i="12"/>
  <c r="H91" i="12"/>
  <c r="H90" i="12"/>
  <c r="H89" i="12"/>
  <c r="H85" i="12"/>
  <c r="H84" i="12"/>
  <c r="H83" i="12"/>
  <c r="H82" i="12"/>
  <c r="H81" i="12"/>
  <c r="H80" i="12"/>
  <c r="H79" i="12"/>
  <c r="H75" i="12"/>
  <c r="H74" i="12"/>
  <c r="H73" i="12"/>
  <c r="H72" i="12"/>
  <c r="H71" i="12"/>
  <c r="H70" i="12"/>
  <c r="H69" i="12"/>
  <c r="H65" i="12"/>
  <c r="H64" i="12"/>
  <c r="H63" i="12"/>
  <c r="H62" i="12"/>
  <c r="H61" i="12"/>
  <c r="H60" i="12"/>
  <c r="H59" i="12"/>
  <c r="H52" i="12"/>
  <c r="H51" i="12"/>
  <c r="H50" i="12"/>
  <c r="H49" i="12"/>
  <c r="H48" i="12"/>
  <c r="H47" i="12"/>
  <c r="H46" i="12"/>
  <c r="H42" i="12"/>
  <c r="H41" i="12"/>
  <c r="H40" i="12"/>
  <c r="H39" i="12"/>
  <c r="H38" i="12"/>
  <c r="H37" i="12"/>
  <c r="H36" i="12"/>
  <c r="H32" i="12"/>
  <c r="H31" i="12"/>
  <c r="H30" i="12"/>
  <c r="H29" i="12"/>
  <c r="H28" i="12"/>
  <c r="H27" i="12"/>
  <c r="H26" i="12"/>
  <c r="H22" i="12"/>
  <c r="H21" i="12"/>
  <c r="H20" i="12"/>
  <c r="H19" i="12"/>
  <c r="H18" i="12"/>
  <c r="H17" i="12"/>
  <c r="H16" i="12"/>
  <c r="E56" i="12" l="1"/>
  <c r="E119" i="12" s="1"/>
  <c r="E182" i="12" s="1"/>
  <c r="E245" i="12" s="1"/>
  <c r="E308" i="12" s="1"/>
  <c r="E371" i="12" s="1"/>
  <c r="E434" i="12" s="1"/>
  <c r="E497" i="12" s="1"/>
  <c r="E560" i="12" s="1"/>
  <c r="E623" i="12" s="1"/>
  <c r="E686" i="12" s="1"/>
  <c r="E748" i="12" s="1"/>
  <c r="E810" i="12" s="1"/>
  <c r="L826" i="12" l="1"/>
  <c r="L825" i="12"/>
  <c r="L824" i="12"/>
  <c r="L816" i="12"/>
  <c r="L815" i="12"/>
  <c r="L814" i="12"/>
  <c r="L804" i="12"/>
  <c r="L803" i="12"/>
  <c r="L802" i="12"/>
  <c r="L794" i="12"/>
  <c r="L793" i="12"/>
  <c r="L792" i="12"/>
  <c r="L784" i="12"/>
  <c r="L783" i="12"/>
  <c r="L782" i="12"/>
  <c r="L774" i="12"/>
  <c r="L773" i="12"/>
  <c r="L772" i="12"/>
  <c r="L764" i="12"/>
  <c r="L763" i="12"/>
  <c r="L762" i="12"/>
  <c r="L754" i="12"/>
  <c r="L753" i="12"/>
  <c r="L752" i="12"/>
  <c r="L742" i="12"/>
  <c r="L741" i="12"/>
  <c r="L740" i="12"/>
  <c r="L732" i="12"/>
  <c r="L731" i="12"/>
  <c r="L730" i="12"/>
  <c r="L722" i="12"/>
  <c r="L721" i="12"/>
  <c r="L720" i="12"/>
  <c r="L712" i="12"/>
  <c r="L711" i="12"/>
  <c r="L710" i="12"/>
  <c r="L702" i="12"/>
  <c r="L701" i="12"/>
  <c r="L700" i="12"/>
  <c r="L692" i="12"/>
  <c r="L691" i="12"/>
  <c r="L690" i="12"/>
  <c r="L679" i="12"/>
  <c r="L678" i="12"/>
  <c r="L677" i="12"/>
  <c r="L669" i="12"/>
  <c r="L668" i="12"/>
  <c r="L667" i="12"/>
  <c r="L659" i="12"/>
  <c r="L658" i="12"/>
  <c r="L657" i="12"/>
  <c r="L649" i="12"/>
  <c r="L648" i="12"/>
  <c r="L647" i="12"/>
  <c r="L639" i="12"/>
  <c r="L638" i="12"/>
  <c r="L637" i="12"/>
  <c r="L629" i="12"/>
  <c r="L628" i="12"/>
  <c r="L627" i="12"/>
  <c r="L616" i="12"/>
  <c r="L615" i="12"/>
  <c r="L614" i="12"/>
  <c r="L606" i="12"/>
  <c r="L605" i="12"/>
  <c r="L604" i="12"/>
  <c r="L596" i="12"/>
  <c r="L595" i="12"/>
  <c r="L594" i="12"/>
  <c r="L586" i="12"/>
  <c r="L585" i="12"/>
  <c r="L584" i="12"/>
  <c r="L576" i="12"/>
  <c r="L575" i="12"/>
  <c r="L574" i="12"/>
  <c r="L566" i="12"/>
  <c r="L565" i="12"/>
  <c r="L564" i="12"/>
  <c r="L553" i="12"/>
  <c r="L552" i="12"/>
  <c r="L551" i="12"/>
  <c r="L543" i="12"/>
  <c r="L542" i="12"/>
  <c r="L541" i="12"/>
  <c r="L533" i="12"/>
  <c r="L532" i="12"/>
  <c r="L531" i="12"/>
  <c r="L523" i="12"/>
  <c r="L522" i="12"/>
  <c r="L521" i="12"/>
  <c r="L513" i="12"/>
  <c r="L512" i="12"/>
  <c r="L511" i="12"/>
  <c r="L503" i="12"/>
  <c r="L502" i="12"/>
  <c r="L501" i="12"/>
  <c r="L490" i="12"/>
  <c r="L489" i="12"/>
  <c r="L488" i="12"/>
  <c r="L480" i="12"/>
  <c r="L479" i="12"/>
  <c r="L478" i="12"/>
  <c r="L470" i="12"/>
  <c r="L469" i="12"/>
  <c r="L468" i="12"/>
  <c r="L460" i="12"/>
  <c r="L459" i="12"/>
  <c r="L458" i="12"/>
  <c r="L450" i="12"/>
  <c r="L449" i="12"/>
  <c r="L448" i="12"/>
  <c r="L440" i="12"/>
  <c r="L439" i="12"/>
  <c r="L438" i="12"/>
  <c r="L427" i="12"/>
  <c r="L426" i="12"/>
  <c r="L425" i="12"/>
  <c r="L417" i="12"/>
  <c r="L416" i="12"/>
  <c r="L415" i="12"/>
  <c r="L407" i="12"/>
  <c r="L406" i="12"/>
  <c r="L405" i="12"/>
  <c r="L397" i="12"/>
  <c r="L396" i="12"/>
  <c r="L395" i="12"/>
  <c r="L387" i="12"/>
  <c r="L386" i="12"/>
  <c r="L385" i="12"/>
  <c r="L377" i="12"/>
  <c r="L376" i="12"/>
  <c r="L375" i="12"/>
  <c r="L364" i="12"/>
  <c r="L363" i="12"/>
  <c r="L362" i="12"/>
  <c r="L354" i="12"/>
  <c r="L353" i="12"/>
  <c r="L352" i="12"/>
  <c r="L344" i="12"/>
  <c r="L343" i="12"/>
  <c r="L342" i="12"/>
  <c r="L334" i="12"/>
  <c r="L333" i="12"/>
  <c r="L332" i="12"/>
  <c r="L324" i="12"/>
  <c r="L323" i="12"/>
  <c r="L322" i="12"/>
  <c r="L314" i="12"/>
  <c r="L313" i="12"/>
  <c r="L312" i="12"/>
  <c r="L301" i="12"/>
  <c r="L300" i="12"/>
  <c r="L299" i="12"/>
  <c r="L291" i="12"/>
  <c r="L290" i="12"/>
  <c r="L289" i="12"/>
  <c r="L281" i="12"/>
  <c r="L280" i="12"/>
  <c r="L279" i="12"/>
  <c r="L271" i="12"/>
  <c r="L270" i="12"/>
  <c r="L269" i="12"/>
  <c r="L261" i="12"/>
  <c r="L260" i="12"/>
  <c r="L259" i="12"/>
  <c r="L251" i="12"/>
  <c r="L250" i="12"/>
  <c r="L249" i="12"/>
  <c r="L238" i="12"/>
  <c r="L237" i="12"/>
  <c r="L236" i="12"/>
  <c r="L228" i="12"/>
  <c r="L227" i="12"/>
  <c r="L226" i="12"/>
  <c r="L218" i="12"/>
  <c r="L217" i="12"/>
  <c r="L216" i="12"/>
  <c r="L208" i="12"/>
  <c r="L207" i="12"/>
  <c r="L206" i="12"/>
  <c r="L198" i="12"/>
  <c r="L197" i="12"/>
  <c r="L196" i="12"/>
  <c r="L188" i="12"/>
  <c r="L187" i="12"/>
  <c r="L186" i="12"/>
  <c r="L175" i="12"/>
  <c r="L174" i="12"/>
  <c r="L173" i="12"/>
  <c r="L165" i="12"/>
  <c r="L164" i="12"/>
  <c r="L163" i="12"/>
  <c r="L155" i="12"/>
  <c r="L154" i="12"/>
  <c r="L153" i="12"/>
  <c r="L145" i="12"/>
  <c r="L144" i="12"/>
  <c r="L143" i="12"/>
  <c r="L135" i="12"/>
  <c r="L134" i="12"/>
  <c r="L133" i="12"/>
  <c r="L125" i="12"/>
  <c r="L124" i="12"/>
  <c r="L123" i="12"/>
  <c r="L112" i="12"/>
  <c r="L111" i="12"/>
  <c r="L110" i="12"/>
  <c r="L102" i="12"/>
  <c r="L101" i="12"/>
  <c r="L100" i="12"/>
  <c r="L92" i="12"/>
  <c r="L91" i="12"/>
  <c r="L90" i="12"/>
  <c r="L82" i="12"/>
  <c r="L81" i="12"/>
  <c r="L80" i="12"/>
  <c r="L72" i="12"/>
  <c r="L71" i="12"/>
  <c r="L70" i="12"/>
  <c r="L62" i="12"/>
  <c r="L61" i="12"/>
  <c r="L60" i="12"/>
  <c r="L49" i="12"/>
  <c r="L48" i="12"/>
  <c r="L47" i="12"/>
  <c r="L39" i="12"/>
  <c r="L38" i="12"/>
  <c r="L37" i="12"/>
  <c r="L29" i="12"/>
  <c r="L28" i="12"/>
  <c r="L27" i="12"/>
  <c r="L19" i="12"/>
  <c r="L18" i="12"/>
  <c r="L17" i="12"/>
  <c r="L9" i="12"/>
  <c r="L8" i="12"/>
  <c r="L7" i="12"/>
  <c r="H7" i="12"/>
  <c r="H8" i="12"/>
  <c r="H9" i="12"/>
  <c r="H10" i="12"/>
  <c r="H11" i="12"/>
  <c r="H12" i="12"/>
  <c r="H6" i="12"/>
  <c r="L10" i="12" l="1"/>
  <c r="M7" i="12" s="1"/>
  <c r="N3" i="12"/>
  <c r="V15" i="2"/>
  <c r="W15" i="2"/>
  <c r="Y15" i="2"/>
  <c r="Z15" i="2"/>
  <c r="B16" i="2"/>
  <c r="V16" i="2"/>
  <c r="W16" i="2"/>
  <c r="Y16" i="2"/>
  <c r="Z16" i="2"/>
  <c r="B17" i="2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T17" i="2"/>
  <c r="V17" i="2"/>
  <c r="T18" i="2"/>
  <c r="V18" i="2"/>
  <c r="T19" i="2"/>
  <c r="V19" i="2"/>
  <c r="T20" i="2"/>
  <c r="V20" i="2"/>
  <c r="T21" i="2"/>
  <c r="V21" i="2"/>
  <c r="T22" i="2"/>
  <c r="V22" i="2"/>
  <c r="T23" i="2"/>
  <c r="V23" i="2"/>
  <c r="T24" i="2"/>
  <c r="V24" i="2"/>
  <c r="T25" i="2"/>
  <c r="V25" i="2"/>
  <c r="T26" i="2"/>
  <c r="V26" i="2"/>
  <c r="T27" i="2"/>
  <c r="V27" i="2"/>
  <c r="T28" i="2"/>
  <c r="V28" i="2"/>
  <c r="T29" i="2"/>
  <c r="V29" i="2"/>
  <c r="T30" i="2"/>
  <c r="V30" i="2"/>
  <c r="T31" i="2"/>
  <c r="V31" i="2"/>
  <c r="T32" i="2"/>
  <c r="V32" i="2"/>
  <c r="T33" i="2"/>
  <c r="V33" i="2"/>
  <c r="T34" i="2"/>
  <c r="V34" i="2"/>
  <c r="T35" i="2"/>
  <c r="V35" i="2"/>
  <c r="T36" i="2"/>
  <c r="V36" i="2"/>
  <c r="T37" i="2"/>
  <c r="V37" i="2"/>
  <c r="T38" i="2"/>
  <c r="V38" i="2"/>
  <c r="T39" i="2"/>
  <c r="V39" i="2"/>
  <c r="T40" i="2"/>
  <c r="V40" i="2"/>
  <c r="T41" i="2"/>
  <c r="V41" i="2"/>
  <c r="T42" i="2"/>
  <c r="V42" i="2"/>
  <c r="T43" i="2"/>
  <c r="V43" i="2"/>
  <c r="T44" i="2"/>
  <c r="V44" i="2"/>
  <c r="T45" i="2"/>
  <c r="V45" i="2"/>
  <c r="T46" i="2"/>
  <c r="V46" i="2"/>
  <c r="T47" i="2"/>
  <c r="V47" i="2"/>
  <c r="T48" i="2"/>
  <c r="V48" i="2"/>
  <c r="T49" i="2"/>
  <c r="V49" i="2"/>
  <c r="T50" i="2"/>
  <c r="V50" i="2"/>
  <c r="T51" i="2"/>
  <c r="V51" i="2"/>
  <c r="T52" i="2"/>
  <c r="V52" i="2"/>
  <c r="T53" i="2"/>
  <c r="V53" i="2"/>
  <c r="T54" i="2"/>
  <c r="V54" i="2"/>
  <c r="T55" i="2"/>
  <c r="V55" i="2"/>
  <c r="T56" i="2"/>
  <c r="V56" i="2"/>
  <c r="T57" i="2"/>
  <c r="V57" i="2"/>
  <c r="T58" i="2"/>
  <c r="V58" i="2"/>
  <c r="T59" i="2"/>
  <c r="V59" i="2"/>
  <c r="T60" i="2"/>
  <c r="V60" i="2"/>
  <c r="T61" i="2"/>
  <c r="V61" i="2"/>
  <c r="T62" i="2"/>
  <c r="V62" i="2"/>
  <c r="T63" i="2"/>
  <c r="V63" i="2"/>
  <c r="T64" i="2"/>
  <c r="V64" i="2"/>
  <c r="T65" i="2"/>
  <c r="V65" i="2"/>
  <c r="T66" i="2"/>
  <c r="V66" i="2"/>
  <c r="T67" i="2"/>
  <c r="V67" i="2"/>
  <c r="T68" i="2"/>
  <c r="V68" i="2"/>
  <c r="T69" i="2"/>
  <c r="V69" i="2"/>
  <c r="T70" i="2"/>
  <c r="V70" i="2"/>
  <c r="T71" i="2"/>
  <c r="V71" i="2"/>
  <c r="T72" i="2"/>
  <c r="V72" i="2"/>
  <c r="T73" i="2"/>
  <c r="V73" i="2"/>
  <c r="T74" i="2"/>
  <c r="V74" i="2"/>
  <c r="T75" i="2"/>
  <c r="V75" i="2"/>
  <c r="T76" i="2"/>
  <c r="V76" i="2"/>
  <c r="T77" i="2"/>
  <c r="V77" i="2"/>
  <c r="T78" i="2"/>
  <c r="V78" i="2"/>
  <c r="T79" i="2"/>
  <c r="V79" i="2"/>
  <c r="T80" i="2"/>
  <c r="V80" i="2"/>
  <c r="T81" i="2"/>
  <c r="V81" i="2"/>
  <c r="T82" i="2"/>
  <c r="V82" i="2"/>
  <c r="T83" i="2"/>
  <c r="V83" i="2"/>
  <c r="T84" i="2"/>
  <c r="V84" i="2"/>
  <c r="T85" i="2"/>
  <c r="V85" i="2"/>
  <c r="T86" i="2"/>
  <c r="V86" i="2"/>
  <c r="T87" i="2"/>
  <c r="V87" i="2"/>
  <c r="T88" i="2"/>
  <c r="V88" i="2"/>
  <c r="T89" i="2"/>
  <c r="V89" i="2"/>
  <c r="T90" i="2"/>
  <c r="V90" i="2"/>
  <c r="T91" i="2"/>
  <c r="V91" i="2"/>
  <c r="T92" i="2"/>
  <c r="V92" i="2"/>
  <c r="T93" i="2"/>
  <c r="V93" i="2"/>
  <c r="C57" i="4"/>
  <c r="F57" i="4" s="1"/>
  <c r="A58" i="4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C58" i="4"/>
  <c r="F58" i="4" s="1"/>
  <c r="C59" i="4"/>
  <c r="F59" i="4" s="1"/>
  <c r="C60" i="4"/>
  <c r="F60" i="4" s="1"/>
  <c r="C61" i="4"/>
  <c r="F61" i="4" s="1"/>
  <c r="C62" i="4"/>
  <c r="F62" i="4" s="1"/>
  <c r="C63" i="4"/>
  <c r="F63" i="4" s="1"/>
  <c r="C64" i="4"/>
  <c r="F64" i="4" s="1"/>
  <c r="C65" i="4"/>
  <c r="F65" i="4" s="1"/>
  <c r="C66" i="4"/>
  <c r="F66" i="4" s="1"/>
  <c r="C67" i="4"/>
  <c r="F67" i="4" s="1"/>
  <c r="C68" i="4"/>
  <c r="F68" i="4" s="1"/>
  <c r="C69" i="4"/>
  <c r="F69" i="4" s="1"/>
  <c r="C70" i="4"/>
  <c r="F70" i="4" s="1"/>
  <c r="C71" i="4"/>
  <c r="F71" i="4" s="1"/>
  <c r="C72" i="4"/>
  <c r="F72" i="4" s="1"/>
  <c r="C73" i="4"/>
  <c r="F73" i="4" s="1"/>
  <c r="C74" i="4"/>
  <c r="F74" i="4" s="1"/>
  <c r="A15" i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J15" i="1"/>
  <c r="K15" i="1" s="1"/>
  <c r="P15" i="1" s="1"/>
  <c r="B16" i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B1" i="12"/>
  <c r="B54" i="12" s="1"/>
  <c r="B117" i="12" s="1"/>
  <c r="B180" i="12" s="1"/>
  <c r="B243" i="12" s="1"/>
  <c r="B306" i="12" s="1"/>
  <c r="B369" i="12" s="1"/>
  <c r="B432" i="12" s="1"/>
  <c r="B495" i="12" s="1"/>
  <c r="B558" i="12" s="1"/>
  <c r="B621" i="12" s="1"/>
  <c r="B684" i="12" s="1"/>
  <c r="B746" i="12" s="1"/>
  <c r="B808" i="12" s="1"/>
  <c r="C3" i="12"/>
  <c r="B4" i="12" s="1"/>
  <c r="B14" i="12" s="1"/>
  <c r="B24" i="12" s="1"/>
  <c r="B34" i="12" s="1"/>
  <c r="B44" i="12" s="1"/>
  <c r="B57" i="12" s="1"/>
  <c r="B67" i="12" s="1"/>
  <c r="B77" i="12" s="1"/>
  <c r="B87" i="12" s="1"/>
  <c r="B97" i="12" s="1"/>
  <c r="B107" i="12" s="1"/>
  <c r="B120" i="12" s="1"/>
  <c r="B130" i="12" s="1"/>
  <c r="B140" i="12" s="1"/>
  <c r="B150" i="12" s="1"/>
  <c r="B160" i="12" s="1"/>
  <c r="B170" i="12" s="1"/>
  <c r="B183" i="12" s="1"/>
  <c r="B193" i="12" s="1"/>
  <c r="B203" i="12" s="1"/>
  <c r="B213" i="12" s="1"/>
  <c r="B223" i="12" s="1"/>
  <c r="B233" i="12" s="1"/>
  <c r="B246" i="12" s="1"/>
  <c r="B256" i="12" s="1"/>
  <c r="B266" i="12" s="1"/>
  <c r="B276" i="12" s="1"/>
  <c r="B286" i="12" s="1"/>
  <c r="B296" i="12" s="1"/>
  <c r="B309" i="12" s="1"/>
  <c r="B319" i="12" s="1"/>
  <c r="B329" i="12" s="1"/>
  <c r="B339" i="12" s="1"/>
  <c r="B349" i="12" s="1"/>
  <c r="B359" i="12" s="1"/>
  <c r="B372" i="12" s="1"/>
  <c r="B382" i="12" s="1"/>
  <c r="B392" i="12" s="1"/>
  <c r="B402" i="12" s="1"/>
  <c r="B412" i="12" s="1"/>
  <c r="B422" i="12" s="1"/>
  <c r="B435" i="12" s="1"/>
  <c r="B445" i="12" s="1"/>
  <c r="B455" i="12" s="1"/>
  <c r="B465" i="12" s="1"/>
  <c r="B475" i="12" s="1"/>
  <c r="B485" i="12" s="1"/>
  <c r="B498" i="12" s="1"/>
  <c r="B508" i="12" s="1"/>
  <c r="B518" i="12" s="1"/>
  <c r="B528" i="12" s="1"/>
  <c r="B538" i="12" s="1"/>
  <c r="B548" i="12" s="1"/>
  <c r="B561" i="12" s="1"/>
  <c r="B571" i="12" s="1"/>
  <c r="B581" i="12" s="1"/>
  <c r="B591" i="12" s="1"/>
  <c r="B601" i="12" s="1"/>
  <c r="B611" i="12" s="1"/>
  <c r="B624" i="12" s="1"/>
  <c r="B634" i="12" s="1"/>
  <c r="B644" i="12" s="1"/>
  <c r="B654" i="12" s="1"/>
  <c r="B664" i="12" s="1"/>
  <c r="B674" i="12" s="1"/>
  <c r="B687" i="12" s="1"/>
  <c r="B697" i="12" s="1"/>
  <c r="B707" i="12" s="1"/>
  <c r="B717" i="12" s="1"/>
  <c r="B727" i="12" s="1"/>
  <c r="B737" i="12" s="1"/>
  <c r="B749" i="12" s="1"/>
  <c r="B759" i="12" s="1"/>
  <c r="B769" i="12" s="1"/>
  <c r="B779" i="12" s="1"/>
  <c r="B789" i="12" s="1"/>
  <c r="B799" i="12" s="1"/>
  <c r="B811" i="12" s="1"/>
  <c r="B821" i="12" s="1"/>
  <c r="R4" i="12"/>
  <c r="I6" i="12"/>
  <c r="I7" i="12"/>
  <c r="I8" i="12"/>
  <c r="I9" i="12"/>
  <c r="I10" i="12"/>
  <c r="I11" i="12"/>
  <c r="I12" i="12"/>
  <c r="M12" i="12"/>
  <c r="N16" i="12" s="1"/>
  <c r="C14" i="12"/>
  <c r="C24" i="12" s="1"/>
  <c r="C34" i="12" s="1"/>
  <c r="C44" i="12" s="1"/>
  <c r="C57" i="12" s="1"/>
  <c r="C67" i="12" s="1"/>
  <c r="C77" i="12" s="1"/>
  <c r="C87" i="12" s="1"/>
  <c r="C97" i="12" s="1"/>
  <c r="C107" i="12" s="1"/>
  <c r="C120" i="12" s="1"/>
  <c r="C130" i="12" s="1"/>
  <c r="C140" i="12" s="1"/>
  <c r="C150" i="12" s="1"/>
  <c r="C160" i="12" s="1"/>
  <c r="C170" i="12" s="1"/>
  <c r="C183" i="12" s="1"/>
  <c r="C193" i="12" s="1"/>
  <c r="C203" i="12" s="1"/>
  <c r="C213" i="12" s="1"/>
  <c r="C223" i="12" s="1"/>
  <c r="C233" i="12" s="1"/>
  <c r="C246" i="12" s="1"/>
  <c r="C256" i="12" s="1"/>
  <c r="C266" i="12" s="1"/>
  <c r="C276" i="12" s="1"/>
  <c r="C286" i="12" s="1"/>
  <c r="C296" i="12" s="1"/>
  <c r="C309" i="12" s="1"/>
  <c r="C319" i="12" s="1"/>
  <c r="C329" i="12" s="1"/>
  <c r="C339" i="12" s="1"/>
  <c r="C349" i="12" s="1"/>
  <c r="C359" i="12" s="1"/>
  <c r="C372" i="12" s="1"/>
  <c r="C382" i="12" s="1"/>
  <c r="C392" i="12" s="1"/>
  <c r="C402" i="12" s="1"/>
  <c r="C412" i="12" s="1"/>
  <c r="C422" i="12" s="1"/>
  <c r="C435" i="12" s="1"/>
  <c r="C445" i="12" s="1"/>
  <c r="C455" i="12" s="1"/>
  <c r="C465" i="12" s="1"/>
  <c r="C475" i="12" s="1"/>
  <c r="C485" i="12" s="1"/>
  <c r="C498" i="12" s="1"/>
  <c r="C508" i="12" s="1"/>
  <c r="C518" i="12" s="1"/>
  <c r="C528" i="12" s="1"/>
  <c r="C538" i="12" s="1"/>
  <c r="C548" i="12" s="1"/>
  <c r="C561" i="12" s="1"/>
  <c r="C571" i="12" s="1"/>
  <c r="C581" i="12" s="1"/>
  <c r="C591" i="12" s="1"/>
  <c r="C601" i="12" s="1"/>
  <c r="C611" i="12" s="1"/>
  <c r="C624" i="12" s="1"/>
  <c r="C634" i="12" s="1"/>
  <c r="C644" i="12" s="1"/>
  <c r="C654" i="12" s="1"/>
  <c r="C664" i="12" s="1"/>
  <c r="C674" i="12" s="1"/>
  <c r="C687" i="12" s="1"/>
  <c r="C697" i="12" s="1"/>
  <c r="C707" i="12" s="1"/>
  <c r="C717" i="12" s="1"/>
  <c r="C727" i="12" s="1"/>
  <c r="C737" i="12" s="1"/>
  <c r="C749" i="12" s="1"/>
  <c r="C759" i="12" s="1"/>
  <c r="C769" i="12" s="1"/>
  <c r="C779" i="12" s="1"/>
  <c r="C789" i="12" s="1"/>
  <c r="C799" i="12" s="1"/>
  <c r="C811" i="12" s="1"/>
  <c r="C821" i="12" s="1"/>
  <c r="A16" i="12"/>
  <c r="A17" i="12"/>
  <c r="A18" i="12"/>
  <c r="A19" i="12"/>
  <c r="A20" i="12"/>
  <c r="L20" i="12"/>
  <c r="U5" i="12" s="1"/>
  <c r="I16" i="2" s="1"/>
  <c r="A21" i="12"/>
  <c r="A22" i="12"/>
  <c r="M22" i="12"/>
  <c r="S5" i="12" s="1"/>
  <c r="C16" i="2" s="1"/>
  <c r="L30" i="12"/>
  <c r="M32" i="12"/>
  <c r="S6" i="12" s="1"/>
  <c r="C17" i="2" s="1"/>
  <c r="L40" i="12"/>
  <c r="M37" i="12" s="1"/>
  <c r="M42" i="12"/>
  <c r="S7" i="12" s="1"/>
  <c r="C18" i="2" s="1"/>
  <c r="L50" i="12"/>
  <c r="U8" i="12" s="1"/>
  <c r="I19" i="2" s="1"/>
  <c r="M52" i="12"/>
  <c r="S8" i="12" s="1"/>
  <c r="C19" i="2" s="1"/>
  <c r="L63" i="12"/>
  <c r="U9" i="12" s="1"/>
  <c r="I20" i="2" s="1"/>
  <c r="M65" i="12"/>
  <c r="S9" i="12" s="1"/>
  <c r="C20" i="2" s="1"/>
  <c r="L73" i="12"/>
  <c r="U10" i="12" s="1"/>
  <c r="I21" i="2" s="1"/>
  <c r="M75" i="12"/>
  <c r="S10" i="12" s="1"/>
  <c r="C21" i="2" s="1"/>
  <c r="L83" i="12"/>
  <c r="U11" i="12" s="1"/>
  <c r="I22" i="2" s="1"/>
  <c r="M85" i="12"/>
  <c r="S11" i="12" s="1"/>
  <c r="C22" i="2" s="1"/>
  <c r="L93" i="12"/>
  <c r="M90" i="12" s="1"/>
  <c r="M95" i="12"/>
  <c r="S12" i="12" s="1"/>
  <c r="C23" i="2" s="1"/>
  <c r="L103" i="12"/>
  <c r="U13" i="12" s="1"/>
  <c r="I24" i="2" s="1"/>
  <c r="M105" i="12"/>
  <c r="S13" i="12" s="1"/>
  <c r="C24" i="2" s="1"/>
  <c r="L113" i="12"/>
  <c r="U14" i="12" s="1"/>
  <c r="I25" i="2" s="1"/>
  <c r="M115" i="12"/>
  <c r="S14" i="12" s="1"/>
  <c r="C25" i="2" s="1"/>
  <c r="L126" i="12"/>
  <c r="U15" i="12" s="1"/>
  <c r="I26" i="2" s="1"/>
  <c r="M128" i="12"/>
  <c r="S15" i="12" s="1"/>
  <c r="C26" i="2" s="1"/>
  <c r="L136" i="12"/>
  <c r="M135" i="12" s="1"/>
  <c r="X16" i="12" s="1"/>
  <c r="AB27" i="2" s="1"/>
  <c r="M138" i="12"/>
  <c r="S16" i="12" s="1"/>
  <c r="C27" i="2" s="1"/>
  <c r="L146" i="12"/>
  <c r="U17" i="12" s="1"/>
  <c r="I28" i="2" s="1"/>
  <c r="M148" i="12"/>
  <c r="S17" i="12" s="1"/>
  <c r="C28" i="2" s="1"/>
  <c r="L156" i="12"/>
  <c r="M154" i="12" s="1"/>
  <c r="W18" i="12" s="1"/>
  <c r="AA29" i="2" s="1"/>
  <c r="M158" i="12"/>
  <c r="S18" i="12" s="1"/>
  <c r="C29" i="2" s="1"/>
  <c r="L166" i="12"/>
  <c r="M163" i="12" s="1"/>
  <c r="M168" i="12"/>
  <c r="S19" i="12" s="1"/>
  <c r="C30" i="2" s="1"/>
  <c r="L176" i="12"/>
  <c r="U20" i="12" s="1"/>
  <c r="I31" i="2" s="1"/>
  <c r="M178" i="12"/>
  <c r="S20" i="12" s="1"/>
  <c r="C31" i="2" s="1"/>
  <c r="L189" i="12"/>
  <c r="U21" i="12" s="1"/>
  <c r="I32" i="2" s="1"/>
  <c r="M191" i="12"/>
  <c r="S21" i="12" s="1"/>
  <c r="C32" i="2" s="1"/>
  <c r="L199" i="12"/>
  <c r="M196" i="12" s="1"/>
  <c r="M201" i="12"/>
  <c r="S22" i="12" s="1"/>
  <c r="C33" i="2" s="1"/>
  <c r="L209" i="12"/>
  <c r="M208" i="12" s="1"/>
  <c r="X23" i="12" s="1"/>
  <c r="AB34" i="2" s="1"/>
  <c r="M211" i="12"/>
  <c r="S23" i="12" s="1"/>
  <c r="C34" i="2" s="1"/>
  <c r="L219" i="12"/>
  <c r="U24" i="12" s="1"/>
  <c r="I35" i="2" s="1"/>
  <c r="M221" i="12"/>
  <c r="S24" i="12" s="1"/>
  <c r="C35" i="2" s="1"/>
  <c r="L229" i="12"/>
  <c r="M228" i="12" s="1"/>
  <c r="X25" i="12" s="1"/>
  <c r="AB36" i="2" s="1"/>
  <c r="M231" i="12"/>
  <c r="S25" i="12" s="1"/>
  <c r="C36" i="2" s="1"/>
  <c r="L239" i="12"/>
  <c r="U26" i="12" s="1"/>
  <c r="I37" i="2" s="1"/>
  <c r="M241" i="12"/>
  <c r="S26" i="12" s="1"/>
  <c r="C37" i="2" s="1"/>
  <c r="L252" i="12"/>
  <c r="U27" i="12" s="1"/>
  <c r="I38" i="2" s="1"/>
  <c r="M254" i="12"/>
  <c r="S27" i="12" s="1"/>
  <c r="C38" i="2" s="1"/>
  <c r="L262" i="12"/>
  <c r="M259" i="12" s="1"/>
  <c r="M264" i="12"/>
  <c r="S28" i="12" s="1"/>
  <c r="C39" i="2" s="1"/>
  <c r="L272" i="12"/>
  <c r="U29" i="12" s="1"/>
  <c r="I40" i="2" s="1"/>
  <c r="M274" i="12"/>
  <c r="S29" i="12" s="1"/>
  <c r="C40" i="2" s="1"/>
  <c r="L282" i="12"/>
  <c r="U30" i="12" s="1"/>
  <c r="I41" i="2" s="1"/>
  <c r="M284" i="12"/>
  <c r="S30" i="12" s="1"/>
  <c r="C41" i="2" s="1"/>
  <c r="L292" i="12"/>
  <c r="U31" i="12" s="1"/>
  <c r="I42" i="2" s="1"/>
  <c r="M294" i="12"/>
  <c r="S31" i="12" s="1"/>
  <c r="C42" i="2" s="1"/>
  <c r="L302" i="12"/>
  <c r="U32" i="12" s="1"/>
  <c r="I43" i="2" s="1"/>
  <c r="M304" i="12"/>
  <c r="S32" i="12" s="1"/>
  <c r="C43" i="2" s="1"/>
  <c r="L315" i="12"/>
  <c r="U33" i="12" s="1"/>
  <c r="I44" i="2" s="1"/>
  <c r="M317" i="12"/>
  <c r="S33" i="12" s="1"/>
  <c r="C44" i="2" s="1"/>
  <c r="L325" i="12"/>
  <c r="M323" i="12" s="1"/>
  <c r="W34" i="12" s="1"/>
  <c r="AA45" i="2" s="1"/>
  <c r="M327" i="12"/>
  <c r="S34" i="12" s="1"/>
  <c r="C45" i="2" s="1"/>
  <c r="L335" i="12"/>
  <c r="M333" i="12" s="1"/>
  <c r="W35" i="12" s="1"/>
  <c r="AA46" i="2" s="1"/>
  <c r="M337" i="12"/>
  <c r="S35" i="12" s="1"/>
  <c r="C46" i="2" s="1"/>
  <c r="L345" i="12"/>
  <c r="M343" i="12" s="1"/>
  <c r="W36" i="12" s="1"/>
  <c r="AA47" i="2" s="1"/>
  <c r="M347" i="12"/>
  <c r="S36" i="12" s="1"/>
  <c r="C47" i="2" s="1"/>
  <c r="L355" i="12"/>
  <c r="M353" i="12" s="1"/>
  <c r="W37" i="12" s="1"/>
  <c r="AA48" i="2" s="1"/>
  <c r="M357" i="12"/>
  <c r="S37" i="12" s="1"/>
  <c r="C48" i="2" s="1"/>
  <c r="L365" i="12"/>
  <c r="M362" i="12" s="1"/>
  <c r="M367" i="12"/>
  <c r="S38" i="12" s="1"/>
  <c r="C49" i="2" s="1"/>
  <c r="L378" i="12"/>
  <c r="U39" i="12" s="1"/>
  <c r="I50" i="2" s="1"/>
  <c r="M380" i="12"/>
  <c r="S39" i="12" s="1"/>
  <c r="C50" i="2" s="1"/>
  <c r="L388" i="12"/>
  <c r="U40" i="12" s="1"/>
  <c r="I51" i="2" s="1"/>
  <c r="M390" i="12"/>
  <c r="S40" i="12" s="1"/>
  <c r="C51" i="2" s="1"/>
  <c r="L398" i="12"/>
  <c r="U41" i="12" s="1"/>
  <c r="I52" i="2" s="1"/>
  <c r="M400" i="12"/>
  <c r="S41" i="12" s="1"/>
  <c r="C52" i="2" s="1"/>
  <c r="L408" i="12"/>
  <c r="M405" i="12" s="1"/>
  <c r="M410" i="12"/>
  <c r="S42" i="12" s="1"/>
  <c r="C53" i="2" s="1"/>
  <c r="L418" i="12"/>
  <c r="U43" i="12" s="1"/>
  <c r="I54" i="2" s="1"/>
  <c r="M420" i="12"/>
  <c r="S43" i="12" s="1"/>
  <c r="C54" i="2" s="1"/>
  <c r="L428" i="12"/>
  <c r="U44" i="12" s="1"/>
  <c r="I55" i="2" s="1"/>
  <c r="M430" i="12"/>
  <c r="S44" i="12" s="1"/>
  <c r="C55" i="2" s="1"/>
  <c r="L441" i="12"/>
  <c r="U45" i="12" s="1"/>
  <c r="I56" i="2" s="1"/>
  <c r="M443" i="12"/>
  <c r="S45" i="12" s="1"/>
  <c r="C56" i="2" s="1"/>
  <c r="L451" i="12"/>
  <c r="M448" i="12" s="1"/>
  <c r="M453" i="12"/>
  <c r="S46" i="12" s="1"/>
  <c r="C57" i="2" s="1"/>
  <c r="L461" i="12"/>
  <c r="M458" i="12" s="1"/>
  <c r="M463" i="12"/>
  <c r="S47" i="12" s="1"/>
  <c r="C58" i="2" s="1"/>
  <c r="L471" i="12"/>
  <c r="U48" i="12" s="1"/>
  <c r="I59" i="2" s="1"/>
  <c r="M473" i="12"/>
  <c r="S48" i="12" s="1"/>
  <c r="C59" i="2" s="1"/>
  <c r="L481" i="12"/>
  <c r="M478" i="12" s="1"/>
  <c r="M483" i="12"/>
  <c r="S49" i="12" s="1"/>
  <c r="C60" i="2" s="1"/>
  <c r="L491" i="12"/>
  <c r="U50" i="12" s="1"/>
  <c r="I61" i="2" s="1"/>
  <c r="M493" i="12"/>
  <c r="S50" i="12" s="1"/>
  <c r="C61" i="2" s="1"/>
  <c r="L504" i="12"/>
  <c r="U51" i="12" s="1"/>
  <c r="I62" i="2" s="1"/>
  <c r="M506" i="12"/>
  <c r="S51" i="12" s="1"/>
  <c r="C62" i="2" s="1"/>
  <c r="L514" i="12"/>
  <c r="M511" i="12" s="1"/>
  <c r="M516" i="12"/>
  <c r="S52" i="12" s="1"/>
  <c r="C63" i="2" s="1"/>
  <c r="L524" i="12"/>
  <c r="U53" i="12" s="1"/>
  <c r="I64" i="2" s="1"/>
  <c r="M526" i="12"/>
  <c r="S53" i="12" s="1"/>
  <c r="C64" i="2" s="1"/>
  <c r="L534" i="12"/>
  <c r="M531" i="12" s="1"/>
  <c r="M536" i="12"/>
  <c r="S54" i="12" s="1"/>
  <c r="C65" i="2" s="1"/>
  <c r="L544" i="12"/>
  <c r="U55" i="12" s="1"/>
  <c r="I66" i="2" s="1"/>
  <c r="M546" i="12"/>
  <c r="S55" i="12" s="1"/>
  <c r="C66" i="2" s="1"/>
  <c r="L554" i="12"/>
  <c r="U56" i="12" s="1"/>
  <c r="I67" i="2" s="1"/>
  <c r="M556" i="12"/>
  <c r="S56" i="12" s="1"/>
  <c r="C67" i="2" s="1"/>
  <c r="L567" i="12"/>
  <c r="M565" i="12" s="1"/>
  <c r="W57" i="12" s="1"/>
  <c r="AA68" i="2" s="1"/>
  <c r="M569" i="12"/>
  <c r="S57" i="12" s="1"/>
  <c r="C68" i="2" s="1"/>
  <c r="L577" i="12"/>
  <c r="M575" i="12" s="1"/>
  <c r="W58" i="12" s="1"/>
  <c r="AA69" i="2" s="1"/>
  <c r="M579" i="12"/>
  <c r="S58" i="12" s="1"/>
  <c r="C69" i="2" s="1"/>
  <c r="L587" i="12"/>
  <c r="U59" i="12" s="1"/>
  <c r="I70" i="2" s="1"/>
  <c r="M589" i="12"/>
  <c r="S59" i="12" s="1"/>
  <c r="C70" i="2" s="1"/>
  <c r="L597" i="12"/>
  <c r="U60" i="12" s="1"/>
  <c r="I71" i="2" s="1"/>
  <c r="M599" i="12"/>
  <c r="S60" i="12" s="1"/>
  <c r="C71" i="2" s="1"/>
  <c r="L607" i="12"/>
  <c r="U61" i="12" s="1"/>
  <c r="I72" i="2" s="1"/>
  <c r="M609" i="12"/>
  <c r="S61" i="12" s="1"/>
  <c r="C72" i="2" s="1"/>
  <c r="L617" i="12"/>
  <c r="U62" i="12" s="1"/>
  <c r="I73" i="2" s="1"/>
  <c r="M619" i="12"/>
  <c r="S62" i="12" s="1"/>
  <c r="C73" i="2" s="1"/>
  <c r="L630" i="12"/>
  <c r="U63" i="12" s="1"/>
  <c r="I74" i="2" s="1"/>
  <c r="M632" i="12"/>
  <c r="S63" i="12" s="1"/>
  <c r="C74" i="2" s="1"/>
  <c r="L640" i="12"/>
  <c r="M637" i="12" s="1"/>
  <c r="M642" i="12"/>
  <c r="S64" i="12" s="1"/>
  <c r="C75" i="2" s="1"/>
  <c r="L650" i="12"/>
  <c r="M647" i="12" s="1"/>
  <c r="M652" i="12"/>
  <c r="S65" i="12" s="1"/>
  <c r="C76" i="2" s="1"/>
  <c r="L660" i="12"/>
  <c r="M657" i="12" s="1"/>
  <c r="M662" i="12"/>
  <c r="S66" i="12" s="1"/>
  <c r="C77" i="2" s="1"/>
  <c r="L670" i="12"/>
  <c r="M667" i="12" s="1"/>
  <c r="M672" i="12"/>
  <c r="S67" i="12" s="1"/>
  <c r="C78" i="2" s="1"/>
  <c r="L680" i="12"/>
  <c r="M677" i="12" s="1"/>
  <c r="M682" i="12"/>
  <c r="S68" i="12" s="1"/>
  <c r="C79" i="2" s="1"/>
  <c r="L693" i="12"/>
  <c r="U69" i="12" s="1"/>
  <c r="I80" i="2" s="1"/>
  <c r="M695" i="12"/>
  <c r="S69" i="12" s="1"/>
  <c r="C80" i="2" s="1"/>
  <c r="L703" i="12"/>
  <c r="U70" i="12" s="1"/>
  <c r="I81" i="2" s="1"/>
  <c r="M705" i="12"/>
  <c r="S70" i="12" s="1"/>
  <c r="C81" i="2" s="1"/>
  <c r="L713" i="12"/>
  <c r="M710" i="12" s="1"/>
  <c r="M715" i="12"/>
  <c r="S71" i="12" s="1"/>
  <c r="C82" i="2" s="1"/>
  <c r="L723" i="12"/>
  <c r="U72" i="12" s="1"/>
  <c r="I83" i="2" s="1"/>
  <c r="M725" i="12"/>
  <c r="S72" i="12" s="1"/>
  <c r="C83" i="2" s="1"/>
  <c r="L733" i="12"/>
  <c r="M730" i="12" s="1"/>
  <c r="M735" i="12"/>
  <c r="S73" i="12" s="1"/>
  <c r="C84" i="2" s="1"/>
  <c r="L743" i="12"/>
  <c r="U74" i="12" s="1"/>
  <c r="I85" i="2" s="1"/>
  <c r="M745" i="12"/>
  <c r="S74" i="12" s="1"/>
  <c r="C85" i="2" s="1"/>
  <c r="L755" i="12"/>
  <c r="M754" i="12" s="1"/>
  <c r="X75" i="12" s="1"/>
  <c r="AB86" i="2" s="1"/>
  <c r="M757" i="12"/>
  <c r="S75" i="12" s="1"/>
  <c r="C86" i="2" s="1"/>
  <c r="L765" i="12"/>
  <c r="U76" i="12" s="1"/>
  <c r="I87" i="2" s="1"/>
  <c r="M767" i="12"/>
  <c r="S76" i="12" s="1"/>
  <c r="C87" i="2" s="1"/>
  <c r="L775" i="12"/>
  <c r="U77" i="12" s="1"/>
  <c r="I88" i="2" s="1"/>
  <c r="M777" i="12"/>
  <c r="S77" i="12" s="1"/>
  <c r="C88" i="2" s="1"/>
  <c r="L785" i="12"/>
  <c r="M782" i="12" s="1"/>
  <c r="M787" i="12"/>
  <c r="S78" i="12" s="1"/>
  <c r="C89" i="2" s="1"/>
  <c r="L795" i="12"/>
  <c r="U79" i="12" s="1"/>
  <c r="I90" i="2" s="1"/>
  <c r="M797" i="12"/>
  <c r="S79" i="12" s="1"/>
  <c r="C90" i="2" s="1"/>
  <c r="L805" i="12"/>
  <c r="M802" i="12" s="1"/>
  <c r="M807" i="12"/>
  <c r="S80" i="12" s="1"/>
  <c r="C91" i="2" s="1"/>
  <c r="L817" i="12"/>
  <c r="U81" i="12" s="1"/>
  <c r="I92" i="2" s="1"/>
  <c r="M819" i="12"/>
  <c r="S81" i="12" s="1"/>
  <c r="C92" i="2" s="1"/>
  <c r="L827" i="12"/>
  <c r="M829" i="12"/>
  <c r="S82" i="12" s="1"/>
  <c r="C879" i="12" l="1"/>
  <c r="B873" i="12" s="1"/>
  <c r="C868" i="12"/>
  <c r="C857" i="12"/>
  <c r="C846" i="12"/>
  <c r="C835" i="12"/>
  <c r="C824" i="12"/>
  <c r="C813" i="12"/>
  <c r="C797" i="12"/>
  <c r="C786" i="12"/>
  <c r="C775" i="12"/>
  <c r="C764" i="12"/>
  <c r="C753" i="12"/>
  <c r="C740" i="12"/>
  <c r="C729" i="12"/>
  <c r="C715" i="12"/>
  <c r="C704" i="12"/>
  <c r="C693" i="12"/>
  <c r="C679" i="12"/>
  <c r="C668" i="12"/>
  <c r="C657" i="12"/>
  <c r="C646" i="12"/>
  <c r="C632" i="12"/>
  <c r="C618" i="12"/>
  <c r="C607" i="12"/>
  <c r="C596" i="12"/>
  <c r="C585" i="12"/>
  <c r="C574" i="12"/>
  <c r="C563" i="12"/>
  <c r="C546" i="12"/>
  <c r="C535" i="12"/>
  <c r="C524" i="12"/>
  <c r="C513" i="12"/>
  <c r="C502" i="12"/>
  <c r="C488" i="12"/>
  <c r="C477" i="12"/>
  <c r="C463" i="12"/>
  <c r="C452" i="12"/>
  <c r="C441" i="12"/>
  <c r="C427" i="12"/>
  <c r="C416" i="12"/>
  <c r="C405" i="12"/>
  <c r="C394" i="12"/>
  <c r="C380" i="12"/>
  <c r="C366" i="12"/>
  <c r="C345" i="12"/>
  <c r="C354" i="12"/>
  <c r="C333" i="12"/>
  <c r="C327" i="12"/>
  <c r="C311" i="12"/>
  <c r="C289" i="12"/>
  <c r="C280" i="12"/>
  <c r="C271" i="12"/>
  <c r="C262" i="12"/>
  <c r="C253" i="12"/>
  <c r="C867" i="12"/>
  <c r="C845" i="12"/>
  <c r="C834" i="12"/>
  <c r="C823" i="12"/>
  <c r="C807" i="12"/>
  <c r="C796" i="12"/>
  <c r="C785" i="12"/>
  <c r="C774" i="12"/>
  <c r="C763" i="12"/>
  <c r="C752" i="12"/>
  <c r="C739" i="12"/>
  <c r="C714" i="12"/>
  <c r="C703" i="12"/>
  <c r="C692" i="12"/>
  <c r="C678" i="12"/>
  <c r="C534" i="12"/>
  <c r="C462" i="12"/>
  <c r="C415" i="12"/>
  <c r="C379" i="12"/>
  <c r="C353" i="12"/>
  <c r="C299" i="12"/>
  <c r="C281" i="12"/>
  <c r="C263" i="12"/>
  <c r="C878" i="12"/>
  <c r="C877" i="12"/>
  <c r="C866" i="12"/>
  <c r="C855" i="12"/>
  <c r="C844" i="12"/>
  <c r="C833" i="12"/>
  <c r="C819" i="12"/>
  <c r="C806" i="12"/>
  <c r="C795" i="12"/>
  <c r="C784" i="12"/>
  <c r="C773" i="12"/>
  <c r="C762" i="12"/>
  <c r="C751" i="12"/>
  <c r="C735" i="12"/>
  <c r="C724" i="12"/>
  <c r="C713" i="12"/>
  <c r="C702" i="12"/>
  <c r="C691" i="12"/>
  <c r="C677" i="12"/>
  <c r="C666" i="12"/>
  <c r="C652" i="12"/>
  <c r="C641" i="12"/>
  <c r="C630" i="12"/>
  <c r="C616" i="12"/>
  <c r="C605" i="12"/>
  <c r="C594" i="12"/>
  <c r="C583" i="12"/>
  <c r="C569" i="12"/>
  <c r="C555" i="12"/>
  <c r="C544" i="12"/>
  <c r="C533" i="12"/>
  <c r="C522" i="12"/>
  <c r="C511" i="12"/>
  <c r="C500" i="12"/>
  <c r="C483" i="12"/>
  <c r="C472" i="12"/>
  <c r="C461" i="12"/>
  <c r="C450" i="12"/>
  <c r="C439" i="12"/>
  <c r="C425" i="12"/>
  <c r="C414" i="12"/>
  <c r="C400" i="12"/>
  <c r="C389" i="12"/>
  <c r="C378" i="12"/>
  <c r="C364" i="12"/>
  <c r="C343" i="12"/>
  <c r="C352" i="12"/>
  <c r="C331" i="12"/>
  <c r="C312" i="12"/>
  <c r="C300" i="12"/>
  <c r="C291" i="12"/>
  <c r="C282" i="12"/>
  <c r="C273" i="12"/>
  <c r="C264" i="12"/>
  <c r="C248" i="12"/>
  <c r="C593" i="12"/>
  <c r="C424" i="12"/>
  <c r="C399" i="12"/>
  <c r="C377" i="12"/>
  <c r="C342" i="12"/>
  <c r="C351" i="12"/>
  <c r="C313" i="12"/>
  <c r="C301" i="12"/>
  <c r="C292" i="12"/>
  <c r="C274" i="12"/>
  <c r="C258" i="12"/>
  <c r="C876" i="12"/>
  <c r="C865" i="12"/>
  <c r="C854" i="12"/>
  <c r="C843" i="12"/>
  <c r="C829" i="12"/>
  <c r="C818" i="12"/>
  <c r="C805" i="12"/>
  <c r="C794" i="12"/>
  <c r="C783" i="12"/>
  <c r="C772" i="12"/>
  <c r="C761" i="12"/>
  <c r="C745" i="12"/>
  <c r="C734" i="12"/>
  <c r="C723" i="12"/>
  <c r="C712" i="12"/>
  <c r="C701" i="12"/>
  <c r="C690" i="12"/>
  <c r="C676" i="12"/>
  <c r="C662" i="12"/>
  <c r="C651" i="12"/>
  <c r="C640" i="12"/>
  <c r="C629" i="12"/>
  <c r="C615" i="12"/>
  <c r="C604" i="12"/>
  <c r="C579" i="12"/>
  <c r="C568" i="12"/>
  <c r="C554" i="12"/>
  <c r="C543" i="12"/>
  <c r="C532" i="12"/>
  <c r="C521" i="12"/>
  <c r="C510" i="12"/>
  <c r="C493" i="12"/>
  <c r="C482" i="12"/>
  <c r="C471" i="12"/>
  <c r="C460" i="12"/>
  <c r="C449" i="12"/>
  <c r="C438" i="12"/>
  <c r="C410" i="12"/>
  <c r="C388" i="12"/>
  <c r="C363" i="12"/>
  <c r="C322" i="12"/>
  <c r="C283" i="12"/>
  <c r="C875" i="12"/>
  <c r="C864" i="12"/>
  <c r="C853" i="12"/>
  <c r="C839" i="12"/>
  <c r="C828" i="12"/>
  <c r="C817" i="12"/>
  <c r="C804" i="12"/>
  <c r="C793" i="12"/>
  <c r="C782" i="12"/>
  <c r="C771" i="12"/>
  <c r="C757" i="12"/>
  <c r="C744" i="12"/>
  <c r="C733" i="12"/>
  <c r="C722" i="12"/>
  <c r="C711" i="12"/>
  <c r="C700" i="12"/>
  <c r="C689" i="12"/>
  <c r="C672" i="12"/>
  <c r="C661" i="12"/>
  <c r="C650" i="12"/>
  <c r="C639" i="12"/>
  <c r="C628" i="12"/>
  <c r="C614" i="12"/>
  <c r="C603" i="12"/>
  <c r="C589" i="12"/>
  <c r="C578" i="12"/>
  <c r="C567" i="12"/>
  <c r="C553" i="12"/>
  <c r="C542" i="12"/>
  <c r="C531" i="12"/>
  <c r="C520" i="12"/>
  <c r="C506" i="12"/>
  <c r="C492" i="12"/>
  <c r="C481" i="12"/>
  <c r="C470" i="12"/>
  <c r="C459" i="12"/>
  <c r="C448" i="12"/>
  <c r="C437" i="12"/>
  <c r="C420" i="12"/>
  <c r="C409" i="12"/>
  <c r="C398" i="12"/>
  <c r="C387" i="12"/>
  <c r="C376" i="12"/>
  <c r="C362" i="12"/>
  <c r="C341" i="12"/>
  <c r="C337" i="12"/>
  <c r="C323" i="12"/>
  <c r="C314" i="12"/>
  <c r="C302" i="12"/>
  <c r="C293" i="12"/>
  <c r="C284" i="12"/>
  <c r="C268" i="12"/>
  <c r="C249" i="12"/>
  <c r="C874" i="12"/>
  <c r="C863" i="12"/>
  <c r="C849" i="12"/>
  <c r="C838" i="12"/>
  <c r="C827" i="12"/>
  <c r="C816" i="12"/>
  <c r="C803" i="12"/>
  <c r="C792" i="12"/>
  <c r="C781" i="12"/>
  <c r="C767" i="12"/>
  <c r="C756" i="12"/>
  <c r="C743" i="12"/>
  <c r="C732" i="12"/>
  <c r="C721" i="12"/>
  <c r="C710" i="12"/>
  <c r="C699" i="12"/>
  <c r="C682" i="12"/>
  <c r="C671" i="12"/>
  <c r="C660" i="12"/>
  <c r="C649" i="12"/>
  <c r="C638" i="12"/>
  <c r="C627" i="12"/>
  <c r="C613" i="12"/>
  <c r="C599" i="12"/>
  <c r="C588" i="12"/>
  <c r="C577" i="12"/>
  <c r="C566" i="12"/>
  <c r="C552" i="12"/>
  <c r="C541" i="12"/>
  <c r="C530" i="12"/>
  <c r="C516" i="12"/>
  <c r="C505" i="12"/>
  <c r="C491" i="12"/>
  <c r="C480" i="12"/>
  <c r="C469" i="12"/>
  <c r="C458" i="12"/>
  <c r="C447" i="12"/>
  <c r="C430" i="12"/>
  <c r="C419" i="12"/>
  <c r="C408" i="12"/>
  <c r="C397" i="12"/>
  <c r="C386" i="12"/>
  <c r="C375" i="12"/>
  <c r="C361" i="12"/>
  <c r="C357" i="12"/>
  <c r="C336" i="12"/>
  <c r="C324" i="12"/>
  <c r="C315" i="12"/>
  <c r="C303" i="12"/>
  <c r="C294" i="12"/>
  <c r="C278" i="12"/>
  <c r="C259" i="12"/>
  <c r="C250" i="12"/>
  <c r="C859" i="12"/>
  <c r="C766" i="12"/>
  <c r="C742" i="12"/>
  <c r="C720" i="12"/>
  <c r="C709" i="12"/>
  <c r="C681" i="12"/>
  <c r="C670" i="12"/>
  <c r="C648" i="12"/>
  <c r="C637" i="12"/>
  <c r="C609" i="12"/>
  <c r="C587" i="12"/>
  <c r="C565" i="12"/>
  <c r="C540" i="12"/>
  <c r="C515" i="12"/>
  <c r="C490" i="12"/>
  <c r="C479" i="12"/>
  <c r="C457" i="12"/>
  <c r="C429" i="12"/>
  <c r="C407" i="12"/>
  <c r="C385" i="12"/>
  <c r="C347" i="12"/>
  <c r="C335" i="12"/>
  <c r="C316" i="12"/>
  <c r="C288" i="12"/>
  <c r="C260" i="12"/>
  <c r="C873" i="12"/>
  <c r="C848" i="12"/>
  <c r="C837" i="12"/>
  <c r="C826" i="12"/>
  <c r="C815" i="12"/>
  <c r="C802" i="12"/>
  <c r="C791" i="12"/>
  <c r="C777" i="12"/>
  <c r="C755" i="12"/>
  <c r="C731" i="12"/>
  <c r="C695" i="12"/>
  <c r="C659" i="12"/>
  <c r="C626" i="12"/>
  <c r="C598" i="12"/>
  <c r="C576" i="12"/>
  <c r="C551" i="12"/>
  <c r="C526" i="12"/>
  <c r="C504" i="12"/>
  <c r="C468" i="12"/>
  <c r="C443" i="12"/>
  <c r="C418" i="12"/>
  <c r="C396" i="12"/>
  <c r="C374" i="12"/>
  <c r="C356" i="12"/>
  <c r="C325" i="12"/>
  <c r="C304" i="12"/>
  <c r="C269" i="12"/>
  <c r="C251" i="12"/>
  <c r="C869" i="12"/>
  <c r="C858" i="12"/>
  <c r="C847" i="12"/>
  <c r="C836" i="12"/>
  <c r="C825" i="12"/>
  <c r="C814" i="12"/>
  <c r="C801" i="12"/>
  <c r="C787" i="12"/>
  <c r="C776" i="12"/>
  <c r="C765" i="12"/>
  <c r="C754" i="12"/>
  <c r="C741" i="12"/>
  <c r="C730" i="12"/>
  <c r="C719" i="12"/>
  <c r="C705" i="12"/>
  <c r="C694" i="12"/>
  <c r="C680" i="12"/>
  <c r="C669" i="12"/>
  <c r="C658" i="12"/>
  <c r="C647" i="12"/>
  <c r="C636" i="12"/>
  <c r="C619" i="12"/>
  <c r="C608" i="12"/>
  <c r="C597" i="12"/>
  <c r="C586" i="12"/>
  <c r="C575" i="12"/>
  <c r="C564" i="12"/>
  <c r="C550" i="12"/>
  <c r="C536" i="12"/>
  <c r="C525" i="12"/>
  <c r="C514" i="12"/>
  <c r="C503" i="12"/>
  <c r="C489" i="12"/>
  <c r="C478" i="12"/>
  <c r="C467" i="12"/>
  <c r="C453" i="12"/>
  <c r="C442" i="12"/>
  <c r="C428" i="12"/>
  <c r="C417" i="12"/>
  <c r="C406" i="12"/>
  <c r="C395" i="12"/>
  <c r="C384" i="12"/>
  <c r="C367" i="12"/>
  <c r="C346" i="12"/>
  <c r="C355" i="12"/>
  <c r="C334" i="12"/>
  <c r="C326" i="12"/>
  <c r="C317" i="12"/>
  <c r="C298" i="12"/>
  <c r="C279" i="12"/>
  <c r="C270" i="12"/>
  <c r="C261" i="12"/>
  <c r="C252" i="12"/>
  <c r="C856" i="12"/>
  <c r="C725" i="12"/>
  <c r="C667" i="12"/>
  <c r="C656" i="12"/>
  <c r="C642" i="12"/>
  <c r="C631" i="12"/>
  <c r="C617" i="12"/>
  <c r="C606" i="12"/>
  <c r="C595" i="12"/>
  <c r="C584" i="12"/>
  <c r="C573" i="12"/>
  <c r="C556" i="12"/>
  <c r="C545" i="12"/>
  <c r="C523" i="12"/>
  <c r="C512" i="12"/>
  <c r="C501" i="12"/>
  <c r="C487" i="12"/>
  <c r="C473" i="12"/>
  <c r="C451" i="12"/>
  <c r="C440" i="12"/>
  <c r="C426" i="12"/>
  <c r="C404" i="12"/>
  <c r="C390" i="12"/>
  <c r="C365" i="12"/>
  <c r="C344" i="12"/>
  <c r="C332" i="12"/>
  <c r="C321" i="12"/>
  <c r="C290" i="12"/>
  <c r="C272" i="12"/>
  <c r="C254" i="12"/>
  <c r="C18" i="12"/>
  <c r="C21" i="12"/>
  <c r="C19" i="12"/>
  <c r="C20" i="12"/>
  <c r="C22" i="12"/>
  <c r="B16" i="12" s="1"/>
  <c r="C16" i="12"/>
  <c r="C17" i="12"/>
  <c r="C42" i="12"/>
  <c r="B36" i="12" s="1"/>
  <c r="C6" i="12"/>
  <c r="B97" i="2"/>
  <c r="B98" i="2" s="1"/>
  <c r="C30" i="12"/>
  <c r="M825" i="12"/>
  <c r="U82" i="12"/>
  <c r="I93" i="2" s="1"/>
  <c r="C9" i="12"/>
  <c r="C93" i="2"/>
  <c r="C10" i="12"/>
  <c r="C8" i="12"/>
  <c r="K16" i="1"/>
  <c r="P16" i="1" s="1"/>
  <c r="L17" i="1"/>
  <c r="C29" i="12"/>
  <c r="C12" i="12"/>
  <c r="C7" i="12"/>
  <c r="C11" i="12"/>
  <c r="C40" i="12"/>
  <c r="N56" i="12"/>
  <c r="N119" i="12" s="1"/>
  <c r="N182" i="12" s="1"/>
  <c r="N245" i="12" s="1"/>
  <c r="N308" i="12" s="1"/>
  <c r="N371" i="12" s="1"/>
  <c r="N434" i="12" s="1"/>
  <c r="N497" i="12" s="1"/>
  <c r="N560" i="12" s="1"/>
  <c r="N623" i="12" s="1"/>
  <c r="N686" i="12" s="1"/>
  <c r="N748" i="12" s="1"/>
  <c r="N810" i="12" s="1"/>
  <c r="C32" i="12"/>
  <c r="B26" i="12" s="1"/>
  <c r="C27" i="12"/>
  <c r="L16" i="1"/>
  <c r="I19" i="12"/>
  <c r="I18" i="12"/>
  <c r="I20" i="12"/>
  <c r="I16" i="12"/>
  <c r="I17" i="12"/>
  <c r="I22" i="12"/>
  <c r="I21" i="12"/>
  <c r="M344" i="12"/>
  <c r="X36" i="12" s="1"/>
  <c r="AB47" i="2" s="1"/>
  <c r="M469" i="12"/>
  <c r="W48" i="12" s="1"/>
  <c r="AA59" i="2" s="1"/>
  <c r="M375" i="12"/>
  <c r="M479" i="12"/>
  <c r="W49" i="12" s="1"/>
  <c r="AA60" i="2" s="1"/>
  <c r="M803" i="12"/>
  <c r="W80" i="12" s="1"/>
  <c r="AA91" i="2" s="1"/>
  <c r="M668" i="12"/>
  <c r="W67" i="12" s="1"/>
  <c r="AA78" i="2" s="1"/>
  <c r="M269" i="12"/>
  <c r="M207" i="12"/>
  <c r="W23" i="12" s="1"/>
  <c r="AA34" i="2" s="1"/>
  <c r="M564" i="12"/>
  <c r="M553" i="12"/>
  <c r="X56" i="12" s="1"/>
  <c r="AB67" i="2" s="1"/>
  <c r="M523" i="12"/>
  <c r="X53" i="12" s="1"/>
  <c r="AB64" i="2" s="1"/>
  <c r="M521" i="12"/>
  <c r="M628" i="12"/>
  <c r="W63" i="12" s="1"/>
  <c r="AA74" i="2" s="1"/>
  <c r="M702" i="12"/>
  <c r="X70" i="12" s="1"/>
  <c r="AB81" i="2" s="1"/>
  <c r="M542" i="12"/>
  <c r="W55" i="12" s="1"/>
  <c r="AA66" i="2" s="1"/>
  <c r="M416" i="12"/>
  <c r="W43" i="12" s="1"/>
  <c r="AA54" i="2" s="1"/>
  <c r="M541" i="12"/>
  <c r="M354" i="12"/>
  <c r="X37" i="12" s="1"/>
  <c r="AB48" i="2" s="1"/>
  <c r="M301" i="12"/>
  <c r="X32" i="12" s="1"/>
  <c r="AB43" i="2" s="1"/>
  <c r="M206" i="12"/>
  <c r="M165" i="12"/>
  <c r="X19" i="12" s="1"/>
  <c r="AB30" i="2" s="1"/>
  <c r="U68" i="12"/>
  <c r="I79" i="2" s="1"/>
  <c r="U47" i="12"/>
  <c r="I58" i="2" s="1"/>
  <c r="U34" i="12"/>
  <c r="I45" i="2" s="1"/>
  <c r="U23" i="12"/>
  <c r="I34" i="2" s="1"/>
  <c r="M629" i="12"/>
  <c r="X63" i="12" s="1"/>
  <c r="AB74" i="2" s="1"/>
  <c r="M585" i="12"/>
  <c r="W59" i="12" s="1"/>
  <c r="AA70" i="2" s="1"/>
  <c r="M415" i="12"/>
  <c r="M101" i="12"/>
  <c r="W13" i="12" s="1"/>
  <c r="AA24" i="2" s="1"/>
  <c r="M722" i="12"/>
  <c r="X72" i="12" s="1"/>
  <c r="AB83" i="2" s="1"/>
  <c r="M614" i="12"/>
  <c r="M533" i="12"/>
  <c r="X54" i="12" s="1"/>
  <c r="AB65" i="2" s="1"/>
  <c r="M300" i="12"/>
  <c r="W32" i="12" s="1"/>
  <c r="AA43" i="2" s="1"/>
  <c r="M102" i="12"/>
  <c r="X13" i="12" s="1"/>
  <c r="AB24" i="2" s="1"/>
  <c r="M814" i="12"/>
  <c r="M784" i="12"/>
  <c r="X78" i="12" s="1"/>
  <c r="AB89" i="2" s="1"/>
  <c r="U78" i="12"/>
  <c r="I89" i="2" s="1"/>
  <c r="M783" i="12"/>
  <c r="W78" i="12" s="1"/>
  <c r="AA89" i="2" s="1"/>
  <c r="M763" i="12"/>
  <c r="W76" i="12" s="1"/>
  <c r="AA87" i="2" s="1"/>
  <c r="M720" i="12"/>
  <c r="M721" i="12"/>
  <c r="W72" i="12" s="1"/>
  <c r="AA83" i="2" s="1"/>
  <c r="U71" i="12"/>
  <c r="I82" i="2" s="1"/>
  <c r="M700" i="12"/>
  <c r="M701" i="12"/>
  <c r="W70" i="12" s="1"/>
  <c r="AA81" i="2" s="1"/>
  <c r="M669" i="12"/>
  <c r="X67" i="12" s="1"/>
  <c r="AB78" i="2" s="1"/>
  <c r="U67" i="12"/>
  <c r="I78" i="2" s="1"/>
  <c r="M627" i="12"/>
  <c r="M604" i="12"/>
  <c r="M586" i="12"/>
  <c r="X59" i="12" s="1"/>
  <c r="AB70" i="2" s="1"/>
  <c r="M584" i="12"/>
  <c r="M551" i="12"/>
  <c r="M552" i="12"/>
  <c r="W56" i="12" s="1"/>
  <c r="AA67" i="2" s="1"/>
  <c r="M522" i="12"/>
  <c r="W53" i="12" s="1"/>
  <c r="AA64" i="2" s="1"/>
  <c r="M513" i="12"/>
  <c r="X52" i="12" s="1"/>
  <c r="AB63" i="2" s="1"/>
  <c r="M480" i="12"/>
  <c r="X49" i="12" s="1"/>
  <c r="AB60" i="2" s="1"/>
  <c r="U49" i="12"/>
  <c r="I60" i="2" s="1"/>
  <c r="M470" i="12"/>
  <c r="X48" i="12" s="1"/>
  <c r="AB59" i="2" s="1"/>
  <c r="M460" i="12"/>
  <c r="X47" i="12" s="1"/>
  <c r="AB58" i="2" s="1"/>
  <c r="M417" i="12"/>
  <c r="X43" i="12" s="1"/>
  <c r="AB54" i="2" s="1"/>
  <c r="M395" i="12"/>
  <c r="M396" i="12"/>
  <c r="W41" i="12" s="1"/>
  <c r="AA52" i="2" s="1"/>
  <c r="M397" i="12"/>
  <c r="X41" i="12" s="1"/>
  <c r="AB52" i="2" s="1"/>
  <c r="M376" i="12"/>
  <c r="W39" i="12" s="1"/>
  <c r="AA50" i="2" s="1"/>
  <c r="M377" i="12"/>
  <c r="X39" i="12" s="1"/>
  <c r="AB50" i="2" s="1"/>
  <c r="M363" i="12"/>
  <c r="W38" i="12" s="1"/>
  <c r="AA49" i="2" s="1"/>
  <c r="U36" i="12"/>
  <c r="I47" i="2" s="1"/>
  <c r="M334" i="12"/>
  <c r="X35" i="12" s="1"/>
  <c r="AB46" i="2" s="1"/>
  <c r="U35" i="12"/>
  <c r="I46" i="2" s="1"/>
  <c r="M324" i="12"/>
  <c r="X34" i="12" s="1"/>
  <c r="AB45" i="2" s="1"/>
  <c r="M299" i="12"/>
  <c r="M279" i="12"/>
  <c r="M281" i="12"/>
  <c r="X30" i="12" s="1"/>
  <c r="AB41" i="2" s="1"/>
  <c r="M280" i="12"/>
  <c r="W30" i="12" s="1"/>
  <c r="AA41" i="2" s="1"/>
  <c r="M271" i="12"/>
  <c r="X29" i="12" s="1"/>
  <c r="AB40" i="2" s="1"/>
  <c r="M270" i="12"/>
  <c r="W29" i="12" s="1"/>
  <c r="AA40" i="2" s="1"/>
  <c r="M226" i="12"/>
  <c r="U25" i="12"/>
  <c r="I36" i="2" s="1"/>
  <c r="M227" i="12"/>
  <c r="W25" i="12" s="1"/>
  <c r="AA36" i="2" s="1"/>
  <c r="M175" i="12"/>
  <c r="X20" i="12" s="1"/>
  <c r="AB31" i="2" s="1"/>
  <c r="M164" i="12"/>
  <c r="W19" i="12" s="1"/>
  <c r="AA30" i="2" s="1"/>
  <c r="U19" i="12"/>
  <c r="I30" i="2" s="1"/>
  <c r="M155" i="12"/>
  <c r="X18" i="12" s="1"/>
  <c r="AB29" i="2" s="1"/>
  <c r="M144" i="12"/>
  <c r="W17" i="12" s="1"/>
  <c r="AA28" i="2" s="1"/>
  <c r="M145" i="12"/>
  <c r="X17" i="12" s="1"/>
  <c r="AB28" i="2" s="1"/>
  <c r="M125" i="12"/>
  <c r="X15" i="12" s="1"/>
  <c r="AB26" i="2" s="1"/>
  <c r="M123" i="12"/>
  <c r="M124" i="12"/>
  <c r="W15" i="12" s="1"/>
  <c r="AA26" i="2" s="1"/>
  <c r="M110" i="12"/>
  <c r="M111" i="12"/>
  <c r="W14" i="12" s="1"/>
  <c r="AA25" i="2" s="1"/>
  <c r="M112" i="12"/>
  <c r="X14" i="12" s="1"/>
  <c r="AB25" i="2" s="1"/>
  <c r="M100" i="12"/>
  <c r="M82" i="12"/>
  <c r="X11" i="12" s="1"/>
  <c r="AB22" i="2" s="1"/>
  <c r="M81" i="12"/>
  <c r="W11" i="12" s="1"/>
  <c r="AA22" i="2" s="1"/>
  <c r="M80" i="12"/>
  <c r="M72" i="12"/>
  <c r="X10" i="12" s="1"/>
  <c r="AB21" i="2" s="1"/>
  <c r="M62" i="12"/>
  <c r="X9" i="12" s="1"/>
  <c r="AB20" i="2" s="1"/>
  <c r="M61" i="12"/>
  <c r="W9" i="12" s="1"/>
  <c r="AA20" i="2" s="1"/>
  <c r="M60" i="12"/>
  <c r="U7" i="12"/>
  <c r="I18" i="2" s="1"/>
  <c r="N12" i="12"/>
  <c r="T4" i="12" s="1"/>
  <c r="M15" i="1"/>
  <c r="L15" i="1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C56" i="12"/>
  <c r="C119" i="12" s="1"/>
  <c r="C182" i="12" s="1"/>
  <c r="C245" i="12" s="1"/>
  <c r="C308" i="12" s="1"/>
  <c r="C371" i="12" s="1"/>
  <c r="C434" i="12" s="1"/>
  <c r="C497" i="12" s="1"/>
  <c r="C560" i="12" s="1"/>
  <c r="C623" i="12" s="1"/>
  <c r="C686" i="12" s="1"/>
  <c r="C748" i="12" s="1"/>
  <c r="C810" i="12" s="1"/>
  <c r="N22" i="12"/>
  <c r="T5" i="12" s="1"/>
  <c r="M824" i="12"/>
  <c r="M826" i="12"/>
  <c r="M816" i="12"/>
  <c r="X81" i="12" s="1"/>
  <c r="AB92" i="2" s="1"/>
  <c r="M815" i="12"/>
  <c r="W81" i="12" s="1"/>
  <c r="AA92" i="2" s="1"/>
  <c r="M804" i="12"/>
  <c r="X80" i="12" s="1"/>
  <c r="AB91" i="2" s="1"/>
  <c r="U80" i="12"/>
  <c r="I91" i="2" s="1"/>
  <c r="M792" i="12"/>
  <c r="M793" i="12"/>
  <c r="W79" i="12" s="1"/>
  <c r="AA90" i="2" s="1"/>
  <c r="M794" i="12"/>
  <c r="X79" i="12" s="1"/>
  <c r="AB90" i="2" s="1"/>
  <c r="M773" i="12"/>
  <c r="W77" i="12" s="1"/>
  <c r="AA88" i="2" s="1"/>
  <c r="M772" i="12"/>
  <c r="M774" i="12"/>
  <c r="X77" i="12" s="1"/>
  <c r="AB88" i="2" s="1"/>
  <c r="M764" i="12"/>
  <c r="X76" i="12" s="1"/>
  <c r="AB87" i="2" s="1"/>
  <c r="M762" i="12"/>
  <c r="M752" i="12"/>
  <c r="M753" i="12"/>
  <c r="W75" i="12" s="1"/>
  <c r="AA86" i="2" s="1"/>
  <c r="U75" i="12"/>
  <c r="I86" i="2" s="1"/>
  <c r="M742" i="12"/>
  <c r="X74" i="12" s="1"/>
  <c r="AB85" i="2" s="1"/>
  <c r="M741" i="12"/>
  <c r="W74" i="12" s="1"/>
  <c r="AA85" i="2" s="1"/>
  <c r="M740" i="12"/>
  <c r="U73" i="12"/>
  <c r="I84" i="2" s="1"/>
  <c r="M732" i="12"/>
  <c r="X73" i="12" s="1"/>
  <c r="AB84" i="2" s="1"/>
  <c r="M731" i="12"/>
  <c r="W73" i="12" s="1"/>
  <c r="AA84" i="2" s="1"/>
  <c r="M712" i="12"/>
  <c r="X71" i="12" s="1"/>
  <c r="AB82" i="2" s="1"/>
  <c r="M711" i="12"/>
  <c r="W71" i="12" s="1"/>
  <c r="AA82" i="2" s="1"/>
  <c r="M692" i="12"/>
  <c r="X69" i="12" s="1"/>
  <c r="AB80" i="2" s="1"/>
  <c r="M691" i="12"/>
  <c r="W69" i="12" s="1"/>
  <c r="AA80" i="2" s="1"/>
  <c r="M690" i="12"/>
  <c r="M679" i="12"/>
  <c r="X68" i="12" s="1"/>
  <c r="AB79" i="2" s="1"/>
  <c r="M678" i="12"/>
  <c r="W68" i="12" s="1"/>
  <c r="AA79" i="2" s="1"/>
  <c r="U66" i="12"/>
  <c r="I77" i="2" s="1"/>
  <c r="M659" i="12"/>
  <c r="X66" i="12" s="1"/>
  <c r="AB77" i="2" s="1"/>
  <c r="M658" i="12"/>
  <c r="W66" i="12" s="1"/>
  <c r="AA77" i="2" s="1"/>
  <c r="U65" i="12"/>
  <c r="I76" i="2" s="1"/>
  <c r="M649" i="12"/>
  <c r="X65" i="12" s="1"/>
  <c r="AB76" i="2" s="1"/>
  <c r="M648" i="12"/>
  <c r="W65" i="12" s="1"/>
  <c r="AA76" i="2" s="1"/>
  <c r="U64" i="12"/>
  <c r="I75" i="2" s="1"/>
  <c r="M639" i="12"/>
  <c r="X64" i="12" s="1"/>
  <c r="AB75" i="2" s="1"/>
  <c r="M638" i="12"/>
  <c r="W64" i="12" s="1"/>
  <c r="AA75" i="2" s="1"/>
  <c r="M616" i="12"/>
  <c r="X62" i="12" s="1"/>
  <c r="AB73" i="2" s="1"/>
  <c r="M615" i="12"/>
  <c r="W62" i="12" s="1"/>
  <c r="AA73" i="2" s="1"/>
  <c r="M606" i="12"/>
  <c r="X61" i="12" s="1"/>
  <c r="AB72" i="2" s="1"/>
  <c r="M605" i="12"/>
  <c r="W61" i="12" s="1"/>
  <c r="AA72" i="2" s="1"/>
  <c r="M594" i="12"/>
  <c r="M596" i="12"/>
  <c r="X60" i="12" s="1"/>
  <c r="AB71" i="2" s="1"/>
  <c r="M595" i="12"/>
  <c r="W60" i="12" s="1"/>
  <c r="AA71" i="2" s="1"/>
  <c r="M574" i="12"/>
  <c r="U58" i="12"/>
  <c r="I69" i="2" s="1"/>
  <c r="M576" i="12"/>
  <c r="X58" i="12" s="1"/>
  <c r="AB69" i="2" s="1"/>
  <c r="U57" i="12"/>
  <c r="I68" i="2" s="1"/>
  <c r="M566" i="12"/>
  <c r="X57" i="12" s="1"/>
  <c r="AB68" i="2" s="1"/>
  <c r="M543" i="12"/>
  <c r="X55" i="12" s="1"/>
  <c r="AB66" i="2" s="1"/>
  <c r="U54" i="12"/>
  <c r="I65" i="2" s="1"/>
  <c r="M532" i="12"/>
  <c r="W54" i="12" s="1"/>
  <c r="AA65" i="2" s="1"/>
  <c r="U52" i="12"/>
  <c r="I63" i="2" s="1"/>
  <c r="M512" i="12"/>
  <c r="W52" i="12" s="1"/>
  <c r="AA63" i="2" s="1"/>
  <c r="M502" i="12"/>
  <c r="W51" i="12" s="1"/>
  <c r="AA62" i="2" s="1"/>
  <c r="M501" i="12"/>
  <c r="M503" i="12"/>
  <c r="X51" i="12" s="1"/>
  <c r="AB62" i="2" s="1"/>
  <c r="M490" i="12"/>
  <c r="X50" i="12" s="1"/>
  <c r="AB61" i="2" s="1"/>
  <c r="M489" i="12"/>
  <c r="W50" i="12" s="1"/>
  <c r="AA61" i="2" s="1"/>
  <c r="M488" i="12"/>
  <c r="M468" i="12"/>
  <c r="M459" i="12"/>
  <c r="W47" i="12" s="1"/>
  <c r="AA58" i="2" s="1"/>
  <c r="U46" i="12"/>
  <c r="I57" i="2" s="1"/>
  <c r="M450" i="12"/>
  <c r="X46" i="12" s="1"/>
  <c r="AB57" i="2" s="1"/>
  <c r="M449" i="12"/>
  <c r="W46" i="12" s="1"/>
  <c r="AA57" i="2" s="1"/>
  <c r="M440" i="12"/>
  <c r="X45" i="12" s="1"/>
  <c r="AB56" i="2" s="1"/>
  <c r="M439" i="12"/>
  <c r="W45" i="12" s="1"/>
  <c r="AA56" i="2" s="1"/>
  <c r="M438" i="12"/>
  <c r="M427" i="12"/>
  <c r="X44" i="12" s="1"/>
  <c r="AB55" i="2" s="1"/>
  <c r="M426" i="12"/>
  <c r="W44" i="12" s="1"/>
  <c r="AA55" i="2" s="1"/>
  <c r="M425" i="12"/>
  <c r="U42" i="12"/>
  <c r="I53" i="2" s="1"/>
  <c r="M407" i="12"/>
  <c r="X42" i="12" s="1"/>
  <c r="AB53" i="2" s="1"/>
  <c r="M406" i="12"/>
  <c r="W42" i="12" s="1"/>
  <c r="AA53" i="2" s="1"/>
  <c r="M387" i="12"/>
  <c r="X40" i="12" s="1"/>
  <c r="AB51" i="2" s="1"/>
  <c r="M386" i="12"/>
  <c r="W40" i="12" s="1"/>
  <c r="AA51" i="2" s="1"/>
  <c r="M385" i="12"/>
  <c r="M364" i="12"/>
  <c r="X38" i="12" s="1"/>
  <c r="AB49" i="2" s="1"/>
  <c r="U38" i="12"/>
  <c r="I49" i="2" s="1"/>
  <c r="M352" i="12"/>
  <c r="U37" i="12"/>
  <c r="I48" i="2" s="1"/>
  <c r="M342" i="12"/>
  <c r="M332" i="12"/>
  <c r="M322" i="12"/>
  <c r="M313" i="12"/>
  <c r="W33" i="12" s="1"/>
  <c r="AA44" i="2" s="1"/>
  <c r="M312" i="12"/>
  <c r="M314" i="12"/>
  <c r="X33" i="12" s="1"/>
  <c r="AB44" i="2" s="1"/>
  <c r="M291" i="12"/>
  <c r="X31" i="12" s="1"/>
  <c r="AB42" i="2" s="1"/>
  <c r="M290" i="12"/>
  <c r="W31" i="12" s="1"/>
  <c r="AA42" i="2" s="1"/>
  <c r="M289" i="12"/>
  <c r="U28" i="12"/>
  <c r="I39" i="2" s="1"/>
  <c r="M261" i="12"/>
  <c r="X28" i="12" s="1"/>
  <c r="AB39" i="2" s="1"/>
  <c r="M260" i="12"/>
  <c r="W28" i="12" s="1"/>
  <c r="AA39" i="2" s="1"/>
  <c r="M251" i="12"/>
  <c r="X27" i="12" s="1"/>
  <c r="AB38" i="2" s="1"/>
  <c r="M250" i="12"/>
  <c r="W27" i="12" s="1"/>
  <c r="AA38" i="2" s="1"/>
  <c r="M249" i="12"/>
  <c r="M238" i="12"/>
  <c r="X26" i="12" s="1"/>
  <c r="AB37" i="2" s="1"/>
  <c r="M237" i="12"/>
  <c r="W26" i="12" s="1"/>
  <c r="AA37" i="2" s="1"/>
  <c r="M236" i="12"/>
  <c r="M218" i="12"/>
  <c r="X24" i="12" s="1"/>
  <c r="AB35" i="2" s="1"/>
  <c r="M217" i="12"/>
  <c r="W24" i="12" s="1"/>
  <c r="AA35" i="2" s="1"/>
  <c r="M216" i="12"/>
  <c r="U22" i="12"/>
  <c r="I33" i="2" s="1"/>
  <c r="M198" i="12"/>
  <c r="X22" i="12" s="1"/>
  <c r="AB33" i="2" s="1"/>
  <c r="M197" i="12"/>
  <c r="W22" i="12" s="1"/>
  <c r="AA33" i="2" s="1"/>
  <c r="M188" i="12"/>
  <c r="X21" i="12" s="1"/>
  <c r="AB32" i="2" s="1"/>
  <c r="M187" i="12"/>
  <c r="W21" i="12" s="1"/>
  <c r="AA32" i="2" s="1"/>
  <c r="M186" i="12"/>
  <c r="M173" i="12"/>
  <c r="M174" i="12"/>
  <c r="W20" i="12" s="1"/>
  <c r="AA31" i="2" s="1"/>
  <c r="M153" i="12"/>
  <c r="U18" i="12"/>
  <c r="I29" i="2" s="1"/>
  <c r="M143" i="12"/>
  <c r="M133" i="12"/>
  <c r="M134" i="12"/>
  <c r="W16" i="12" s="1"/>
  <c r="AA27" i="2" s="1"/>
  <c r="U16" i="12"/>
  <c r="I27" i="2" s="1"/>
  <c r="U12" i="12"/>
  <c r="I23" i="2" s="1"/>
  <c r="M92" i="12"/>
  <c r="X12" i="12" s="1"/>
  <c r="AB23" i="2" s="1"/>
  <c r="M91" i="12"/>
  <c r="W12" i="12" s="1"/>
  <c r="AA23" i="2" s="1"/>
  <c r="M71" i="12"/>
  <c r="W10" i="12" s="1"/>
  <c r="AA21" i="2" s="1"/>
  <c r="M70" i="12"/>
  <c r="M49" i="12"/>
  <c r="X8" i="12" s="1"/>
  <c r="AB19" i="2" s="1"/>
  <c r="M48" i="12"/>
  <c r="W8" i="12" s="1"/>
  <c r="AA19" i="2" s="1"/>
  <c r="M47" i="12"/>
  <c r="M39" i="12"/>
  <c r="X7" i="12" s="1"/>
  <c r="AB18" i="2" s="1"/>
  <c r="M38" i="12"/>
  <c r="W7" i="12" s="1"/>
  <c r="AA18" i="2" s="1"/>
  <c r="M19" i="12"/>
  <c r="X5" i="12" s="1"/>
  <c r="AB16" i="2" s="1"/>
  <c r="M18" i="12"/>
  <c r="W5" i="12" s="1"/>
  <c r="AA16" i="2" s="1"/>
  <c r="M17" i="12"/>
  <c r="R5" i="12"/>
  <c r="V5" i="12" s="1"/>
  <c r="N26" i="12"/>
  <c r="N18" i="12"/>
  <c r="S4" i="12"/>
  <c r="D15" i="2" s="1"/>
  <c r="D16" i="2" s="1"/>
  <c r="M29" i="12"/>
  <c r="X6" i="12" s="1"/>
  <c r="AB17" i="2" s="1"/>
  <c r="M27" i="12"/>
  <c r="U6" i="12"/>
  <c r="I17" i="2" s="1"/>
  <c r="M28" i="12"/>
  <c r="W6" i="12" s="1"/>
  <c r="AA17" i="2" s="1"/>
  <c r="U4" i="12"/>
  <c r="A15" i="2"/>
  <c r="A32" i="1"/>
  <c r="C100" i="13" l="1"/>
  <c r="P4" i="12"/>
  <c r="P5" i="12" s="1"/>
  <c r="P6" i="12" s="1"/>
  <c r="P7" i="12" s="1"/>
  <c r="P8" i="12" s="1"/>
  <c r="P9" i="12" s="1"/>
  <c r="P10" i="12" s="1"/>
  <c r="P11" i="12" s="1"/>
  <c r="P12" i="12" s="1"/>
  <c r="P13" i="12" s="1"/>
  <c r="P14" i="12" s="1"/>
  <c r="P15" i="12" s="1"/>
  <c r="P16" i="12" s="1"/>
  <c r="P17" i="12" s="1"/>
  <c r="P18" i="12" s="1"/>
  <c r="P19" i="12" s="1"/>
  <c r="P20" i="12" s="1"/>
  <c r="P21" i="12" s="1"/>
  <c r="P22" i="12" s="1"/>
  <c r="P23" i="12" s="1"/>
  <c r="P24" i="12" s="1"/>
  <c r="P25" i="12" s="1"/>
  <c r="P26" i="12" s="1"/>
  <c r="P27" i="12" s="1"/>
  <c r="P28" i="12" s="1"/>
  <c r="P29" i="12" s="1"/>
  <c r="P30" i="12" s="1"/>
  <c r="P31" i="12" s="1"/>
  <c r="P32" i="12" s="1"/>
  <c r="P33" i="12" s="1"/>
  <c r="P34" i="12" s="1"/>
  <c r="P35" i="12" s="1"/>
  <c r="P36" i="12" s="1"/>
  <c r="P37" i="12" s="1"/>
  <c r="P38" i="12" s="1"/>
  <c r="P39" i="12" s="1"/>
  <c r="P40" i="12" s="1"/>
  <c r="P41" i="12" s="1"/>
  <c r="P42" i="12" s="1"/>
  <c r="P43" i="12" s="1"/>
  <c r="P44" i="12" s="1"/>
  <c r="P45" i="12" s="1"/>
  <c r="P46" i="12" s="1"/>
  <c r="P47" i="12" s="1"/>
  <c r="P48" i="12" s="1"/>
  <c r="P49" i="12" s="1"/>
  <c r="P50" i="12" s="1"/>
  <c r="P51" i="12" s="1"/>
  <c r="P52" i="12" s="1"/>
  <c r="P53" i="12" s="1"/>
  <c r="P54" i="12" s="1"/>
  <c r="P55" i="12" s="1"/>
  <c r="P56" i="12" s="1"/>
  <c r="P57" i="12" s="1"/>
  <c r="P58" i="12" s="1"/>
  <c r="P59" i="12" s="1"/>
  <c r="P60" i="12" s="1"/>
  <c r="P61" i="12" s="1"/>
  <c r="P62" i="12" s="1"/>
  <c r="P63" i="12" s="1"/>
  <c r="P64" i="12" s="1"/>
  <c r="P65" i="12" s="1"/>
  <c r="P66" i="12" s="1"/>
  <c r="P67" i="12" s="1"/>
  <c r="P68" i="12" s="1"/>
  <c r="P69" i="12" s="1"/>
  <c r="P70" i="12" s="1"/>
  <c r="P71" i="12" s="1"/>
  <c r="P72" i="12" s="1"/>
  <c r="P73" i="12" s="1"/>
  <c r="P74" i="12" s="1"/>
  <c r="P75" i="12" s="1"/>
  <c r="P76" i="12" s="1"/>
  <c r="P77" i="12" s="1"/>
  <c r="P78" i="12" s="1"/>
  <c r="P79" i="12" s="1"/>
  <c r="P80" i="12" s="1"/>
  <c r="P81" i="12" s="1"/>
  <c r="P82" i="12" s="1"/>
  <c r="P83" i="12" s="1"/>
  <c r="P84" i="12" s="1"/>
  <c r="P85" i="12" s="1"/>
  <c r="P86" i="12" s="1"/>
  <c r="P87" i="12" s="1"/>
  <c r="B6" i="12"/>
  <c r="X82" i="12"/>
  <c r="AB93" i="2" s="1"/>
  <c r="W82" i="12"/>
  <c r="AA93" i="2" s="1"/>
  <c r="M16" i="1"/>
  <c r="K17" i="1"/>
  <c r="K18" i="1" s="1"/>
  <c r="P18" i="1" s="1"/>
  <c r="C31" i="12"/>
  <c r="C26" i="12"/>
  <c r="C39" i="12"/>
  <c r="C50" i="12"/>
  <c r="C52" i="12"/>
  <c r="B46" i="12" s="1"/>
  <c r="C28" i="12"/>
  <c r="C37" i="12"/>
  <c r="I26" i="12"/>
  <c r="I29" i="12"/>
  <c r="I30" i="12"/>
  <c r="I28" i="12"/>
  <c r="I27" i="12"/>
  <c r="I32" i="12"/>
  <c r="I31" i="12"/>
  <c r="R6" i="12"/>
  <c r="V6" i="12" s="1"/>
  <c r="N32" i="12"/>
  <c r="T6" i="12" s="1"/>
  <c r="N36" i="12"/>
  <c r="N28" i="12"/>
  <c r="E17" i="2"/>
  <c r="K16" i="2"/>
  <c r="D17" i="2"/>
  <c r="K17" i="2" s="1"/>
  <c r="M9" i="12"/>
  <c r="X4" i="12" s="1"/>
  <c r="AB15" i="2" s="1"/>
  <c r="M8" i="12"/>
  <c r="W4" i="12" s="1"/>
  <c r="AA15" i="2" s="1"/>
  <c r="N8" i="12"/>
  <c r="I15" i="2"/>
  <c r="V4" i="12"/>
  <c r="A16" i="2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C101" i="13" l="1"/>
  <c r="L18" i="1"/>
  <c r="P17" i="1"/>
  <c r="M17" i="1"/>
  <c r="L19" i="1"/>
  <c r="K19" i="1"/>
  <c r="P19" i="1" s="1"/>
  <c r="M18" i="1"/>
  <c r="C63" i="12"/>
  <c r="C49" i="12"/>
  <c r="C47" i="12"/>
  <c r="C38" i="12"/>
  <c r="C36" i="12"/>
  <c r="C41" i="12"/>
  <c r="C65" i="12"/>
  <c r="B59" i="12" s="1"/>
  <c r="I39" i="12"/>
  <c r="I41" i="12"/>
  <c r="I36" i="12"/>
  <c r="I38" i="12"/>
  <c r="I40" i="12"/>
  <c r="I42" i="12"/>
  <c r="I37" i="12"/>
  <c r="N38" i="12"/>
  <c r="N46" i="12"/>
  <c r="R8" i="12" s="1"/>
  <c r="V8" i="12" s="1"/>
  <c r="R7" i="12"/>
  <c r="V7" i="12" s="1"/>
  <c r="N42" i="12"/>
  <c r="T7" i="12" s="1"/>
  <c r="G17" i="2"/>
  <c r="C102" i="14" s="1"/>
  <c r="D18" i="2"/>
  <c r="E18" i="2"/>
  <c r="J15" i="2"/>
  <c r="J16" i="2" s="1"/>
  <c r="K15" i="2"/>
  <c r="N48" i="12" l="1"/>
  <c r="C102" i="13"/>
  <c r="C103" i="13"/>
  <c r="L20" i="1"/>
  <c r="M19" i="1"/>
  <c r="K20" i="1"/>
  <c r="P20" i="1" s="1"/>
  <c r="C48" i="12"/>
  <c r="C60" i="12"/>
  <c r="C51" i="12"/>
  <c r="C62" i="12"/>
  <c r="C75" i="12"/>
  <c r="B69" i="12" s="1"/>
  <c r="C73" i="12"/>
  <c r="C46" i="12"/>
  <c r="N59" i="12"/>
  <c r="N65" i="12" s="1"/>
  <c r="T9" i="12" s="1"/>
  <c r="N52" i="12"/>
  <c r="T8" i="12" s="1"/>
  <c r="I49" i="12"/>
  <c r="I51" i="12"/>
  <c r="I46" i="12"/>
  <c r="I48" i="12"/>
  <c r="I50" i="12"/>
  <c r="I52" i="12"/>
  <c r="I47" i="12"/>
  <c r="G18" i="2"/>
  <c r="C103" i="14" s="1"/>
  <c r="D19" i="2"/>
  <c r="K18" i="2"/>
  <c r="E19" i="2"/>
  <c r="N16" i="2"/>
  <c r="J17" i="2"/>
  <c r="N15" i="2"/>
  <c r="N69" i="12" l="1"/>
  <c r="C104" i="13"/>
  <c r="R9" i="12"/>
  <c r="V9" i="12" s="1"/>
  <c r="N61" i="12"/>
  <c r="L21" i="1"/>
  <c r="K21" i="1"/>
  <c r="P21" i="1" s="1"/>
  <c r="M20" i="1"/>
  <c r="C61" i="12"/>
  <c r="C72" i="12"/>
  <c r="C59" i="12"/>
  <c r="C64" i="12"/>
  <c r="C85" i="12"/>
  <c r="B79" i="12" s="1"/>
  <c r="C83" i="12"/>
  <c r="C70" i="12"/>
  <c r="I72" i="12"/>
  <c r="I74" i="12"/>
  <c r="I70" i="12"/>
  <c r="I69" i="12"/>
  <c r="I71" i="12"/>
  <c r="I73" i="12"/>
  <c r="I75" i="12"/>
  <c r="I62" i="12"/>
  <c r="I60" i="12"/>
  <c r="I59" i="12"/>
  <c r="I61" i="12"/>
  <c r="I63" i="12"/>
  <c r="I65" i="12"/>
  <c r="I64" i="12"/>
  <c r="D20" i="2"/>
  <c r="K19" i="2"/>
  <c r="E20" i="2"/>
  <c r="G19" i="2"/>
  <c r="C104" i="14" s="1"/>
  <c r="N17" i="2"/>
  <c r="J18" i="2"/>
  <c r="R10" i="12"/>
  <c r="V10" i="12" s="1"/>
  <c r="N75" i="12"/>
  <c r="T10" i="12" s="1"/>
  <c r="N79" i="12"/>
  <c r="N71" i="12"/>
  <c r="C105" i="13" l="1"/>
  <c r="K22" i="1"/>
  <c r="P22" i="1" s="1"/>
  <c r="L22" i="1"/>
  <c r="M21" i="1"/>
  <c r="C74" i="12"/>
  <c r="C82" i="12"/>
  <c r="C93" i="12"/>
  <c r="C80" i="12"/>
  <c r="C69" i="12"/>
  <c r="C95" i="12"/>
  <c r="B89" i="12" s="1"/>
  <c r="C71" i="12"/>
  <c r="I82" i="12"/>
  <c r="I84" i="12"/>
  <c r="I79" i="12"/>
  <c r="I81" i="12"/>
  <c r="I83" i="12"/>
  <c r="I85" i="12"/>
  <c r="I80" i="12"/>
  <c r="K20" i="2"/>
  <c r="E21" i="2"/>
  <c r="G20" i="2"/>
  <c r="C105" i="14" s="1"/>
  <c r="D21" i="2"/>
  <c r="J19" i="2"/>
  <c r="N18" i="2"/>
  <c r="N81" i="12"/>
  <c r="N85" i="12"/>
  <c r="T11" i="12" s="1"/>
  <c r="N89" i="12"/>
  <c r="R11" i="12"/>
  <c r="V11" i="12" s="1"/>
  <c r="C106" i="13" l="1"/>
  <c r="K23" i="1"/>
  <c r="P23" i="1" s="1"/>
  <c r="L23" i="1"/>
  <c r="M22" i="1"/>
  <c r="C92" i="12"/>
  <c r="C105" i="12"/>
  <c r="B99" i="12" s="1"/>
  <c r="C90" i="12"/>
  <c r="C81" i="12"/>
  <c r="C103" i="12"/>
  <c r="C79" i="12"/>
  <c r="C84" i="12"/>
  <c r="I92" i="12"/>
  <c r="I94" i="12"/>
  <c r="I90" i="12"/>
  <c r="I89" i="12"/>
  <c r="I91" i="12"/>
  <c r="I93" i="12"/>
  <c r="I95" i="12"/>
  <c r="G21" i="2"/>
  <c r="C106" i="14" s="1"/>
  <c r="K21" i="2"/>
  <c r="D22" i="2"/>
  <c r="E22" i="2"/>
  <c r="N19" i="2"/>
  <c r="J20" i="2"/>
  <c r="N95" i="12"/>
  <c r="T12" i="12" s="1"/>
  <c r="R12" i="12"/>
  <c r="V12" i="12" s="1"/>
  <c r="N91" i="12"/>
  <c r="N99" i="12"/>
  <c r="C107" i="13" l="1"/>
  <c r="L24" i="1"/>
  <c r="K24" i="1"/>
  <c r="P24" i="1" s="1"/>
  <c r="M23" i="1"/>
  <c r="C91" i="12"/>
  <c r="C115" i="12"/>
  <c r="B109" i="12" s="1"/>
  <c r="C100" i="12"/>
  <c r="C89" i="12"/>
  <c r="C94" i="12"/>
  <c r="C113" i="12"/>
  <c r="C102" i="12"/>
  <c r="I102" i="12"/>
  <c r="I99" i="12"/>
  <c r="I105" i="12"/>
  <c r="I103" i="12"/>
  <c r="I101" i="12"/>
  <c r="I100" i="12"/>
  <c r="I104" i="12"/>
  <c r="G22" i="2"/>
  <c r="C107" i="14" s="1"/>
  <c r="D23" i="2"/>
  <c r="K22" i="2"/>
  <c r="E23" i="2"/>
  <c r="J21" i="2"/>
  <c r="N20" i="2"/>
  <c r="N101" i="12"/>
  <c r="R13" i="12"/>
  <c r="V13" i="12" s="1"/>
  <c r="N105" i="12"/>
  <c r="T13" i="12" s="1"/>
  <c r="N109" i="12"/>
  <c r="C108" i="13" l="1"/>
  <c r="M24" i="1"/>
  <c r="L25" i="1"/>
  <c r="K25" i="1"/>
  <c r="P25" i="1" s="1"/>
  <c r="C99" i="12"/>
  <c r="C128" i="12"/>
  <c r="B122" i="12" s="1"/>
  <c r="C126" i="12"/>
  <c r="C101" i="12"/>
  <c r="C110" i="12"/>
  <c r="C112" i="12"/>
  <c r="C104" i="12"/>
  <c r="I112" i="12"/>
  <c r="I110" i="12"/>
  <c r="I109" i="12"/>
  <c r="I111" i="12"/>
  <c r="I113" i="12"/>
  <c r="I115" i="12"/>
  <c r="I114" i="12"/>
  <c r="D24" i="2"/>
  <c r="K23" i="2"/>
  <c r="E24" i="2"/>
  <c r="G23" i="2"/>
  <c r="C108" i="14" s="1"/>
  <c r="N21" i="2"/>
  <c r="J22" i="2"/>
  <c r="N111" i="12"/>
  <c r="R14" i="12"/>
  <c r="V14" i="12" s="1"/>
  <c r="N115" i="12"/>
  <c r="T14" i="12" s="1"/>
  <c r="N122" i="12"/>
  <c r="C109" i="13" l="1"/>
  <c r="L26" i="1"/>
  <c r="K26" i="1"/>
  <c r="P26" i="1" s="1"/>
  <c r="M25" i="1"/>
  <c r="C111" i="12"/>
  <c r="C125" i="12"/>
  <c r="C138" i="12"/>
  <c r="B132" i="12" s="1"/>
  <c r="C114" i="12"/>
  <c r="C123" i="12"/>
  <c r="C136" i="12"/>
  <c r="C109" i="12"/>
  <c r="A116" i="12"/>
  <c r="I125" i="12"/>
  <c r="I127" i="12"/>
  <c r="I122" i="12"/>
  <c r="I124" i="12"/>
  <c r="I126" i="12"/>
  <c r="I128" i="12"/>
  <c r="I123" i="12"/>
  <c r="K24" i="2"/>
  <c r="E25" i="2"/>
  <c r="G24" i="2"/>
  <c r="C109" i="14" s="1"/>
  <c r="D25" i="2"/>
  <c r="J23" i="2"/>
  <c r="N22" i="2"/>
  <c r="R15" i="12"/>
  <c r="V15" i="12" s="1"/>
  <c r="N124" i="12"/>
  <c r="N128" i="12"/>
  <c r="T15" i="12" s="1"/>
  <c r="N132" i="12"/>
  <c r="C110" i="13" l="1"/>
  <c r="K27" i="1"/>
  <c r="P27" i="1" s="1"/>
  <c r="L27" i="1"/>
  <c r="M26" i="1"/>
  <c r="C127" i="12"/>
  <c r="C135" i="12"/>
  <c r="C122" i="12"/>
  <c r="C148" i="12"/>
  <c r="B142" i="12" s="1"/>
  <c r="C146" i="12"/>
  <c r="C133" i="12"/>
  <c r="C124" i="12"/>
  <c r="I133" i="12"/>
  <c r="I135" i="12"/>
  <c r="I137" i="12"/>
  <c r="I132" i="12"/>
  <c r="I134" i="12"/>
  <c r="I136" i="12"/>
  <c r="I138" i="12"/>
  <c r="G25" i="2"/>
  <c r="C110" i="14" s="1"/>
  <c r="D26" i="2"/>
  <c r="E26" i="2"/>
  <c r="K25" i="2"/>
  <c r="J24" i="2"/>
  <c r="N23" i="2"/>
  <c r="R16" i="12"/>
  <c r="V16" i="12" s="1"/>
  <c r="N134" i="12"/>
  <c r="N138" i="12"/>
  <c r="T16" i="12" s="1"/>
  <c r="N142" i="12"/>
  <c r="C111" i="13" l="1"/>
  <c r="L28" i="1"/>
  <c r="M27" i="1"/>
  <c r="K28" i="1"/>
  <c r="P28" i="1" s="1"/>
  <c r="C158" i="12"/>
  <c r="B152" i="12" s="1"/>
  <c r="C145" i="12"/>
  <c r="C134" i="12"/>
  <c r="C143" i="12"/>
  <c r="C156" i="12"/>
  <c r="C132" i="12"/>
  <c r="C137" i="12"/>
  <c r="I145" i="12"/>
  <c r="I147" i="12"/>
  <c r="I142" i="12"/>
  <c r="I144" i="12"/>
  <c r="I146" i="12"/>
  <c r="I148" i="12"/>
  <c r="I143" i="12"/>
  <c r="G26" i="2"/>
  <c r="C111" i="14" s="1"/>
  <c r="D27" i="2"/>
  <c r="K26" i="2"/>
  <c r="E27" i="2"/>
  <c r="J25" i="2"/>
  <c r="N24" i="2"/>
  <c r="R17" i="12"/>
  <c r="V17" i="12" s="1"/>
  <c r="N144" i="12"/>
  <c r="N148" i="12"/>
  <c r="T17" i="12" s="1"/>
  <c r="N152" i="12"/>
  <c r="C112" i="13" l="1"/>
  <c r="L29" i="1"/>
  <c r="K29" i="1"/>
  <c r="P29" i="1" s="1"/>
  <c r="M28" i="1"/>
  <c r="C153" i="12"/>
  <c r="C155" i="12"/>
  <c r="C142" i="12"/>
  <c r="C144" i="12"/>
  <c r="C166" i="12"/>
  <c r="C147" i="12"/>
  <c r="C168" i="12"/>
  <c r="B162" i="12" s="1"/>
  <c r="I155" i="12"/>
  <c r="I157" i="12"/>
  <c r="I152" i="12"/>
  <c r="I154" i="12"/>
  <c r="I156" i="12"/>
  <c r="I158" i="12"/>
  <c r="I153" i="12"/>
  <c r="D28" i="2"/>
  <c r="K27" i="2"/>
  <c r="E28" i="2"/>
  <c r="G27" i="2"/>
  <c r="C112" i="14" s="1"/>
  <c r="N25" i="2"/>
  <c r="J26" i="2"/>
  <c r="R18" i="12"/>
  <c r="V18" i="12" s="1"/>
  <c r="N154" i="12"/>
  <c r="N158" i="12"/>
  <c r="T18" i="12" s="1"/>
  <c r="N162" i="12"/>
  <c r="C113" i="13" l="1"/>
  <c r="L30" i="1"/>
  <c r="M29" i="1"/>
  <c r="K30" i="1"/>
  <c r="P30" i="1" s="1"/>
  <c r="C154" i="12"/>
  <c r="C165" i="12"/>
  <c r="C178" i="12"/>
  <c r="B172" i="12" s="1"/>
  <c r="C176" i="12"/>
  <c r="C163" i="12"/>
  <c r="C152" i="12"/>
  <c r="C157" i="12"/>
  <c r="I165" i="12"/>
  <c r="I166" i="12"/>
  <c r="I162" i="12"/>
  <c r="I164" i="12"/>
  <c r="I163" i="12"/>
  <c r="I168" i="12"/>
  <c r="I167" i="12"/>
  <c r="K28" i="2"/>
  <c r="E29" i="2"/>
  <c r="G28" i="2"/>
  <c r="C113" i="14" s="1"/>
  <c r="D29" i="2"/>
  <c r="J27" i="2"/>
  <c r="N26" i="2"/>
  <c r="R19" i="12"/>
  <c r="V19" i="12" s="1"/>
  <c r="N164" i="12"/>
  <c r="N168" i="12"/>
  <c r="T19" i="12" s="1"/>
  <c r="N172" i="12"/>
  <c r="C114" i="13" l="1"/>
  <c r="K31" i="1"/>
  <c r="P31" i="1" s="1"/>
  <c r="T15" i="2" s="1"/>
  <c r="L31" i="1"/>
  <c r="E15" i="2" s="1"/>
  <c r="M30" i="1"/>
  <c r="C189" i="12"/>
  <c r="A197" i="12"/>
  <c r="C175" i="12"/>
  <c r="C167" i="12"/>
  <c r="C191" i="12"/>
  <c r="B185" i="12" s="1"/>
  <c r="A199" i="12"/>
  <c r="C162" i="12"/>
  <c r="A179" i="12"/>
  <c r="C173" i="12"/>
  <c r="C164" i="12"/>
  <c r="I175" i="12"/>
  <c r="I177" i="12"/>
  <c r="I172" i="12"/>
  <c r="I174" i="12"/>
  <c r="I176" i="12"/>
  <c r="I178" i="12"/>
  <c r="I173" i="12"/>
  <c r="G29" i="2"/>
  <c r="C114" i="14" s="1"/>
  <c r="D30" i="2"/>
  <c r="K29" i="2"/>
  <c r="E30" i="2"/>
  <c r="N27" i="2"/>
  <c r="J28" i="2"/>
  <c r="R20" i="12"/>
  <c r="V20" i="12" s="1"/>
  <c r="N185" i="12"/>
  <c r="N174" i="12"/>
  <c r="N178" i="12"/>
  <c r="T20" i="12" s="1"/>
  <c r="C115" i="13" l="1"/>
  <c r="M31" i="1"/>
  <c r="C116" i="13" s="1"/>
  <c r="L32" i="1"/>
  <c r="E16" i="2" s="1"/>
  <c r="K32" i="1"/>
  <c r="C201" i="12"/>
  <c r="B195" i="12" s="1"/>
  <c r="A209" i="12"/>
  <c r="C188" i="12"/>
  <c r="A196" i="12"/>
  <c r="C186" i="12"/>
  <c r="C174" i="12"/>
  <c r="C172" i="12"/>
  <c r="C199" i="12"/>
  <c r="A207" i="12"/>
  <c r="C177" i="12"/>
  <c r="I188" i="12"/>
  <c r="I190" i="12"/>
  <c r="I185" i="12"/>
  <c r="I187" i="12"/>
  <c r="I189" i="12"/>
  <c r="I191" i="12"/>
  <c r="I186" i="12"/>
  <c r="G30" i="2"/>
  <c r="C115" i="14" s="1"/>
  <c r="D31" i="2"/>
  <c r="K30" i="2"/>
  <c r="E31" i="2"/>
  <c r="N28" i="2"/>
  <c r="J29" i="2"/>
  <c r="R21" i="12"/>
  <c r="V21" i="12" s="1"/>
  <c r="N195" i="12"/>
  <c r="N187" i="12"/>
  <c r="N191" i="12"/>
  <c r="T21" i="12" s="1"/>
  <c r="M32" i="1" l="1"/>
  <c r="P32" i="1"/>
  <c r="T16" i="2" s="1"/>
  <c r="G15" i="2"/>
  <c r="C187" i="12"/>
  <c r="A206" i="12"/>
  <c r="C198" i="12"/>
  <c r="A201" i="12"/>
  <c r="C196" i="12"/>
  <c r="A198" i="12"/>
  <c r="C190" i="12"/>
  <c r="C185" i="12"/>
  <c r="A219" i="12"/>
  <c r="C211" i="12"/>
  <c r="B205" i="12" s="1"/>
  <c r="C209" i="12"/>
  <c r="A217" i="12"/>
  <c r="I195" i="12"/>
  <c r="I199" i="12"/>
  <c r="I201" i="12"/>
  <c r="I198" i="12"/>
  <c r="I196" i="12"/>
  <c r="I197" i="12"/>
  <c r="I200" i="12"/>
  <c r="D32" i="2"/>
  <c r="K31" i="2"/>
  <c r="E32" i="2"/>
  <c r="G31" i="2"/>
  <c r="C116" i="14" s="1"/>
  <c r="N29" i="2"/>
  <c r="J30" i="2"/>
  <c r="R22" i="12"/>
  <c r="V22" i="12" s="1"/>
  <c r="N205" i="12"/>
  <c r="N197" i="12"/>
  <c r="N201" i="12"/>
  <c r="T22" i="12" s="1"/>
  <c r="G16" i="2" l="1"/>
  <c r="C117" i="13"/>
  <c r="E35" i="1"/>
  <c r="A208" i="12"/>
  <c r="C200" i="12"/>
  <c r="A211" i="12"/>
  <c r="C206" i="12"/>
  <c r="C221" i="12"/>
  <c r="B215" i="12" s="1"/>
  <c r="A229" i="12"/>
  <c r="C208" i="12"/>
  <c r="A216" i="12"/>
  <c r="C195" i="12"/>
  <c r="A200" i="12"/>
  <c r="A205" i="12"/>
  <c r="C197" i="12"/>
  <c r="A227" i="12"/>
  <c r="C219" i="12"/>
  <c r="I206" i="12"/>
  <c r="I208" i="12"/>
  <c r="I210" i="12"/>
  <c r="I205" i="12"/>
  <c r="I207" i="12"/>
  <c r="I209" i="12"/>
  <c r="I211" i="12"/>
  <c r="K32" i="2"/>
  <c r="E33" i="2"/>
  <c r="G32" i="2"/>
  <c r="C117" i="14" s="1"/>
  <c r="D33" i="2"/>
  <c r="J31" i="2"/>
  <c r="N30" i="2"/>
  <c r="R23" i="12"/>
  <c r="V23" i="12" s="1"/>
  <c r="N215" i="12"/>
  <c r="N207" i="12"/>
  <c r="N211" i="12"/>
  <c r="T23" i="12" s="1"/>
  <c r="C218" i="12" l="1"/>
  <c r="A226" i="12"/>
  <c r="A221" i="12"/>
  <c r="C216" i="12"/>
  <c r="C231" i="12"/>
  <c r="B225" i="12" s="1"/>
  <c r="A239" i="12"/>
  <c r="A252" i="12" s="1"/>
  <c r="A262" i="12" s="1"/>
  <c r="A237" i="12"/>
  <c r="A250" i="12" s="1"/>
  <c r="A260" i="12" s="1"/>
  <c r="C229" i="12"/>
  <c r="A210" i="12"/>
  <c r="C205" i="12"/>
  <c r="C207" i="12"/>
  <c r="A215" i="12"/>
  <c r="A218" i="12"/>
  <c r="C210" i="12"/>
  <c r="I218" i="12"/>
  <c r="I220" i="12"/>
  <c r="I215" i="12"/>
  <c r="I217" i="12"/>
  <c r="I219" i="12"/>
  <c r="I221" i="12"/>
  <c r="I216" i="12"/>
  <c r="G33" i="2"/>
  <c r="C118" i="14" s="1"/>
  <c r="D34" i="2"/>
  <c r="K33" i="2"/>
  <c r="E34" i="2"/>
  <c r="J32" i="2"/>
  <c r="N31" i="2"/>
  <c r="R24" i="12"/>
  <c r="V24" i="12" s="1"/>
  <c r="N225" i="12"/>
  <c r="N217" i="12"/>
  <c r="N221" i="12"/>
  <c r="T24" i="12" s="1"/>
  <c r="C239" i="12" l="1"/>
  <c r="A225" i="12"/>
  <c r="C217" i="12"/>
  <c r="C226" i="12"/>
  <c r="A231" i="12"/>
  <c r="C241" i="12"/>
  <c r="B235" i="12" s="1"/>
  <c r="C220" i="12"/>
  <c r="A228" i="12"/>
  <c r="A236" i="12"/>
  <c r="A249" i="12" s="1"/>
  <c r="A259" i="12" s="1"/>
  <c r="C228" i="12"/>
  <c r="C215" i="12"/>
  <c r="A220" i="12"/>
  <c r="I225" i="12"/>
  <c r="I228" i="12"/>
  <c r="I230" i="12"/>
  <c r="I229" i="12"/>
  <c r="I227" i="12"/>
  <c r="I226" i="12"/>
  <c r="I231" i="12"/>
  <c r="G34" i="2"/>
  <c r="C119" i="14" s="1"/>
  <c r="D35" i="2"/>
  <c r="K34" i="2"/>
  <c r="E35" i="2"/>
  <c r="J33" i="2"/>
  <c r="N32" i="2"/>
  <c r="R25" i="12"/>
  <c r="V25" i="12" s="1"/>
  <c r="N235" i="12"/>
  <c r="N227" i="12"/>
  <c r="N231" i="12"/>
  <c r="T25" i="12" s="1"/>
  <c r="A241" i="12" l="1"/>
  <c r="A254" i="12" s="1"/>
  <c r="A264" i="12" s="1"/>
  <c r="C236" i="12"/>
  <c r="C238" i="12"/>
  <c r="C227" i="12"/>
  <c r="A235" i="12"/>
  <c r="A248" i="12" s="1"/>
  <c r="A258" i="12" s="1"/>
  <c r="A238" i="12"/>
  <c r="A251" i="12" s="1"/>
  <c r="C230" i="12"/>
  <c r="A230" i="12"/>
  <c r="C225" i="12"/>
  <c r="I235" i="12"/>
  <c r="I239" i="12"/>
  <c r="I241" i="12"/>
  <c r="I236" i="12"/>
  <c r="I237" i="12"/>
  <c r="I240" i="12"/>
  <c r="I238" i="12"/>
  <c r="D36" i="2"/>
  <c r="K35" i="2"/>
  <c r="E36" i="2"/>
  <c r="G35" i="2"/>
  <c r="C120" i="14" s="1"/>
  <c r="N33" i="2"/>
  <c r="J34" i="2"/>
  <c r="N237" i="12"/>
  <c r="R26" i="12"/>
  <c r="V26" i="12" s="1"/>
  <c r="N241" i="12"/>
  <c r="T26" i="12" s="1"/>
  <c r="N248" i="12"/>
  <c r="A261" i="12" l="1"/>
  <c r="B248" i="12"/>
  <c r="A270" i="12"/>
  <c r="B258" i="12"/>
  <c r="C237" i="12"/>
  <c r="A242" i="12"/>
  <c r="A268" i="12"/>
  <c r="A240" i="12"/>
  <c r="A253" i="12" s="1"/>
  <c r="A263" i="12" s="1"/>
  <c r="C235" i="12"/>
  <c r="C240" i="12"/>
  <c r="I251" i="12"/>
  <c r="I253" i="12"/>
  <c r="I248" i="12"/>
  <c r="I250" i="12"/>
  <c r="I252" i="12"/>
  <c r="I254" i="12"/>
  <c r="I249" i="12"/>
  <c r="K36" i="2"/>
  <c r="E37" i="2"/>
  <c r="G36" i="2"/>
  <c r="C121" i="14" s="1"/>
  <c r="D37" i="2"/>
  <c r="J35" i="2"/>
  <c r="N34" i="2"/>
  <c r="R27" i="12"/>
  <c r="V27" i="12" s="1"/>
  <c r="N250" i="12"/>
  <c r="N258" i="12"/>
  <c r="N254" i="12"/>
  <c r="T27" i="12" s="1"/>
  <c r="A278" i="12" l="1"/>
  <c r="B268" i="12"/>
  <c r="A280" i="12"/>
  <c r="I261" i="12"/>
  <c r="I263" i="12"/>
  <c r="I258" i="12"/>
  <c r="I260" i="12"/>
  <c r="I259" i="12"/>
  <c r="I262" i="12"/>
  <c r="I264" i="12"/>
  <c r="G37" i="2"/>
  <c r="C122" i="14" s="1"/>
  <c r="D38" i="2"/>
  <c r="E38" i="2"/>
  <c r="K37" i="2"/>
  <c r="J36" i="2"/>
  <c r="N35" i="2"/>
  <c r="R28" i="12"/>
  <c r="V28" i="12" s="1"/>
  <c r="N260" i="12"/>
  <c r="N264" i="12"/>
  <c r="T28" i="12" s="1"/>
  <c r="N268" i="12"/>
  <c r="A269" i="12" l="1"/>
  <c r="A288" i="12"/>
  <c r="A298" i="12" s="1"/>
  <c r="B278" i="12"/>
  <c r="A290" i="12"/>
  <c r="A300" i="12" s="1"/>
  <c r="A274" i="12"/>
  <c r="A272" i="12"/>
  <c r="I271" i="12"/>
  <c r="I273" i="12"/>
  <c r="I268" i="12"/>
  <c r="I270" i="12"/>
  <c r="I272" i="12"/>
  <c r="I274" i="12"/>
  <c r="I269" i="12"/>
  <c r="G38" i="2"/>
  <c r="C123" i="14" s="1"/>
  <c r="D39" i="2"/>
  <c r="K38" i="2"/>
  <c r="E39" i="2"/>
  <c r="J37" i="2"/>
  <c r="N36" i="2"/>
  <c r="R29" i="12"/>
  <c r="V29" i="12" s="1"/>
  <c r="N270" i="12"/>
  <c r="N278" i="12"/>
  <c r="N274" i="12"/>
  <c r="T29" i="12" s="1"/>
  <c r="A271" i="12" l="1"/>
  <c r="B288" i="12"/>
  <c r="A282" i="12"/>
  <c r="A284" i="12"/>
  <c r="A273" i="12"/>
  <c r="A279" i="12"/>
  <c r="I281" i="12"/>
  <c r="I283" i="12"/>
  <c r="I279" i="12"/>
  <c r="I278" i="12"/>
  <c r="I280" i="12"/>
  <c r="I282" i="12"/>
  <c r="I284" i="12"/>
  <c r="D40" i="2"/>
  <c r="K39" i="2"/>
  <c r="E40" i="2"/>
  <c r="G39" i="2"/>
  <c r="C124" i="14" s="1"/>
  <c r="N37" i="2"/>
  <c r="J38" i="2"/>
  <c r="N280" i="12"/>
  <c r="R30" i="12"/>
  <c r="V30" i="12" s="1"/>
  <c r="N288" i="12"/>
  <c r="N284" i="12"/>
  <c r="T30" i="12" s="1"/>
  <c r="A292" i="12" l="1"/>
  <c r="A302" i="12" s="1"/>
  <c r="B298" i="12"/>
  <c r="A283" i="12"/>
  <c r="A289" i="12"/>
  <c r="A299" i="12" s="1"/>
  <c r="A294" i="12"/>
  <c r="A304" i="12" s="1"/>
  <c r="A281" i="12"/>
  <c r="I291" i="12"/>
  <c r="I292" i="12"/>
  <c r="I288" i="12"/>
  <c r="I290" i="12"/>
  <c r="I293" i="12"/>
  <c r="I289" i="12"/>
  <c r="I294" i="12"/>
  <c r="K40" i="2"/>
  <c r="E41" i="2"/>
  <c r="G40" i="2"/>
  <c r="C125" i="14" s="1"/>
  <c r="D41" i="2"/>
  <c r="J39" i="2"/>
  <c r="N38" i="2"/>
  <c r="R31" i="12"/>
  <c r="V31" i="12" s="1"/>
  <c r="N290" i="12"/>
  <c r="N294" i="12"/>
  <c r="T31" i="12" s="1"/>
  <c r="N298" i="12"/>
  <c r="B311" i="12" l="1"/>
  <c r="A293" i="12"/>
  <c r="A303" i="12" s="1"/>
  <c r="A291" i="12"/>
  <c r="A301" i="12" s="1"/>
  <c r="I298" i="12"/>
  <c r="I302" i="12"/>
  <c r="I304" i="12"/>
  <c r="I301" i="12"/>
  <c r="I299" i="12"/>
  <c r="I300" i="12"/>
  <c r="I303" i="12"/>
  <c r="G41" i="2"/>
  <c r="C126" i="14" s="1"/>
  <c r="D42" i="2"/>
  <c r="K41" i="2"/>
  <c r="E42" i="2"/>
  <c r="N39" i="2"/>
  <c r="J40" i="2"/>
  <c r="R32" i="12"/>
  <c r="V32" i="12" s="1"/>
  <c r="N300" i="12"/>
  <c r="N311" i="12"/>
  <c r="N304" i="12"/>
  <c r="T32" i="12" s="1"/>
  <c r="B321" i="12" l="1"/>
  <c r="I313" i="12"/>
  <c r="I315" i="12"/>
  <c r="I317" i="12"/>
  <c r="I312" i="12"/>
  <c r="I314" i="12"/>
  <c r="I316" i="12"/>
  <c r="I311" i="12"/>
  <c r="G42" i="2"/>
  <c r="C127" i="14" s="1"/>
  <c r="D43" i="2"/>
  <c r="K42" i="2"/>
  <c r="E43" i="2"/>
  <c r="J41" i="2"/>
  <c r="N40" i="2"/>
  <c r="R33" i="12"/>
  <c r="V33" i="12" s="1"/>
  <c r="N317" i="12"/>
  <c r="T33" i="12" s="1"/>
  <c r="N313" i="12"/>
  <c r="N321" i="12"/>
  <c r="B331" i="12" l="1"/>
  <c r="I324" i="12"/>
  <c r="I326" i="12"/>
  <c r="I322" i="12"/>
  <c r="I321" i="12"/>
  <c r="I323" i="12"/>
  <c r="I325" i="12"/>
  <c r="I327" i="12"/>
  <c r="D44" i="2"/>
  <c r="K43" i="2"/>
  <c r="E44" i="2"/>
  <c r="G43" i="2"/>
  <c r="C128" i="14" s="1"/>
  <c r="N41" i="2"/>
  <c r="J42" i="2"/>
  <c r="R34" i="12"/>
  <c r="V34" i="12" s="1"/>
  <c r="N327" i="12"/>
  <c r="T34" i="12" s="1"/>
  <c r="N323" i="12"/>
  <c r="N331" i="12"/>
  <c r="B341" i="12" l="1"/>
  <c r="I331" i="12"/>
  <c r="I336" i="12"/>
  <c r="I335" i="12"/>
  <c r="I333" i="12"/>
  <c r="I334" i="12"/>
  <c r="I337" i="12"/>
  <c r="I332" i="12"/>
  <c r="K44" i="2"/>
  <c r="E45" i="2"/>
  <c r="G44" i="2"/>
  <c r="C129" i="14" s="1"/>
  <c r="D45" i="2"/>
  <c r="J43" i="2"/>
  <c r="N42" i="2"/>
  <c r="R35" i="12"/>
  <c r="V35" i="12" s="1"/>
  <c r="N337" i="12"/>
  <c r="T35" i="12" s="1"/>
  <c r="N333" i="12"/>
  <c r="N341" i="12"/>
  <c r="B351" i="12" l="1"/>
  <c r="I341" i="12"/>
  <c r="I346" i="12"/>
  <c r="I342" i="12"/>
  <c r="I345" i="12"/>
  <c r="I343" i="12"/>
  <c r="I344" i="12"/>
  <c r="I347" i="12"/>
  <c r="G45" i="2"/>
  <c r="C130" i="14" s="1"/>
  <c r="D46" i="2"/>
  <c r="E46" i="2"/>
  <c r="K45" i="2"/>
  <c r="J44" i="2"/>
  <c r="N43" i="2"/>
  <c r="R36" i="12"/>
  <c r="V36" i="12" s="1"/>
  <c r="N347" i="12"/>
  <c r="T36" i="12" s="1"/>
  <c r="N343" i="12"/>
  <c r="N351" i="12"/>
  <c r="B361" i="12" l="1"/>
  <c r="I354" i="12"/>
  <c r="I356" i="12"/>
  <c r="I351" i="12"/>
  <c r="I353" i="12"/>
  <c r="I355" i="12"/>
  <c r="I357" i="12"/>
  <c r="I352" i="12"/>
  <c r="G46" i="2"/>
  <c r="C131" i="14" s="1"/>
  <c r="D47" i="2"/>
  <c r="K46" i="2"/>
  <c r="E47" i="2"/>
  <c r="J45" i="2"/>
  <c r="N44" i="2"/>
  <c r="R37" i="12"/>
  <c r="V37" i="12" s="1"/>
  <c r="N357" i="12"/>
  <c r="T37" i="12" s="1"/>
  <c r="N353" i="12"/>
  <c r="N361" i="12"/>
  <c r="B374" i="12" l="1"/>
  <c r="I367" i="12"/>
  <c r="I365" i="12"/>
  <c r="I363" i="12"/>
  <c r="I361" i="12"/>
  <c r="I364" i="12"/>
  <c r="I362" i="12"/>
  <c r="I366" i="12"/>
  <c r="D48" i="2"/>
  <c r="K47" i="2"/>
  <c r="E48" i="2"/>
  <c r="G47" i="2"/>
  <c r="C132" i="14" s="1"/>
  <c r="N45" i="2"/>
  <c r="J46" i="2"/>
  <c r="R38" i="12"/>
  <c r="V38" i="12" s="1"/>
  <c r="N367" i="12"/>
  <c r="T38" i="12" s="1"/>
  <c r="N363" i="12"/>
  <c r="N374" i="12"/>
  <c r="B384" i="12" l="1"/>
  <c r="I377" i="12"/>
  <c r="I379" i="12"/>
  <c r="I374" i="12"/>
  <c r="I376" i="12"/>
  <c r="I378" i="12"/>
  <c r="I380" i="12"/>
  <c r="I375" i="12"/>
  <c r="K48" i="2"/>
  <c r="E49" i="2"/>
  <c r="G48" i="2"/>
  <c r="C133" i="14" s="1"/>
  <c r="D49" i="2"/>
  <c r="J47" i="2"/>
  <c r="N46" i="2"/>
  <c r="R39" i="12"/>
  <c r="V39" i="12" s="1"/>
  <c r="N380" i="12"/>
  <c r="T39" i="12" s="1"/>
  <c r="N376" i="12"/>
  <c r="N384" i="12"/>
  <c r="B394" i="12" l="1"/>
  <c r="I387" i="12"/>
  <c r="I384" i="12"/>
  <c r="I390" i="12"/>
  <c r="I389" i="12"/>
  <c r="I388" i="12"/>
  <c r="I386" i="12"/>
  <c r="I385" i="12"/>
  <c r="G49" i="2"/>
  <c r="C134" i="14" s="1"/>
  <c r="D50" i="2"/>
  <c r="E50" i="2"/>
  <c r="K49" i="2"/>
  <c r="J48" i="2"/>
  <c r="N47" i="2"/>
  <c r="R41" i="12"/>
  <c r="V41" i="12" s="1"/>
  <c r="R40" i="12"/>
  <c r="V40" i="12" s="1"/>
  <c r="N390" i="12"/>
  <c r="T40" i="12" s="1"/>
  <c r="N394" i="12"/>
  <c r="N386" i="12"/>
  <c r="B404" i="12" l="1"/>
  <c r="I397" i="12"/>
  <c r="I399" i="12"/>
  <c r="I394" i="12"/>
  <c r="I396" i="12"/>
  <c r="I398" i="12"/>
  <c r="I400" i="12"/>
  <c r="I395" i="12"/>
  <c r="G50" i="2"/>
  <c r="C135" i="14" s="1"/>
  <c r="D51" i="2"/>
  <c r="K50" i="2"/>
  <c r="E51" i="2"/>
  <c r="J49" i="2"/>
  <c r="N48" i="2"/>
  <c r="R42" i="12"/>
  <c r="V42" i="12" s="1"/>
  <c r="N400" i="12"/>
  <c r="T41" i="12" s="1"/>
  <c r="N404" i="12"/>
  <c r="N396" i="12"/>
  <c r="B414" i="12" l="1"/>
  <c r="I404" i="12"/>
  <c r="I410" i="12"/>
  <c r="I408" i="12"/>
  <c r="I406" i="12"/>
  <c r="I409" i="12"/>
  <c r="I407" i="12"/>
  <c r="I405" i="12"/>
  <c r="D52" i="2"/>
  <c r="K51" i="2"/>
  <c r="E52" i="2"/>
  <c r="G51" i="2"/>
  <c r="C136" i="14" s="1"/>
  <c r="N49" i="2"/>
  <c r="J50" i="2"/>
  <c r="R43" i="12"/>
  <c r="V43" i="12" s="1"/>
  <c r="N410" i="12"/>
  <c r="T42" i="12" s="1"/>
  <c r="N406" i="12"/>
  <c r="N414" i="12"/>
  <c r="B424" i="12" l="1"/>
  <c r="I418" i="12"/>
  <c r="I414" i="12"/>
  <c r="I420" i="12"/>
  <c r="I417" i="12"/>
  <c r="I415" i="12"/>
  <c r="I416" i="12"/>
  <c r="I419" i="12"/>
  <c r="K52" i="2"/>
  <c r="E53" i="2"/>
  <c r="G52" i="2"/>
  <c r="C137" i="14" s="1"/>
  <c r="D53" i="2"/>
  <c r="J51" i="2"/>
  <c r="N50" i="2"/>
  <c r="R44" i="12"/>
  <c r="V44" i="12" s="1"/>
  <c r="N420" i="12"/>
  <c r="T43" i="12" s="1"/>
  <c r="N424" i="12"/>
  <c r="N416" i="12"/>
  <c r="B437" i="12" l="1"/>
  <c r="I424" i="12"/>
  <c r="I427" i="12"/>
  <c r="I429" i="12"/>
  <c r="I428" i="12"/>
  <c r="I426" i="12"/>
  <c r="I425" i="12"/>
  <c r="I430" i="12"/>
  <c r="G53" i="2"/>
  <c r="C138" i="14" s="1"/>
  <c r="D54" i="2"/>
  <c r="K53" i="2"/>
  <c r="E54" i="2"/>
  <c r="J52" i="2"/>
  <c r="N51" i="2"/>
  <c r="N426" i="12"/>
  <c r="N430" i="12"/>
  <c r="T44" i="12" s="1"/>
  <c r="N437" i="12"/>
  <c r="R45" i="12"/>
  <c r="V45" i="12" s="1"/>
  <c r="B447" i="12" l="1"/>
  <c r="I443" i="12"/>
  <c r="I439" i="12"/>
  <c r="I437" i="12"/>
  <c r="I441" i="12"/>
  <c r="I440" i="12"/>
  <c r="I438" i="12"/>
  <c r="I442" i="12"/>
  <c r="G54" i="2"/>
  <c r="C139" i="14" s="1"/>
  <c r="D55" i="2"/>
  <c r="K54" i="2"/>
  <c r="E55" i="2"/>
  <c r="J53" i="2"/>
  <c r="N52" i="2"/>
  <c r="R46" i="12"/>
  <c r="V46" i="12" s="1"/>
  <c r="N447" i="12"/>
  <c r="N439" i="12"/>
  <c r="N443" i="12"/>
  <c r="T45" i="12" s="1"/>
  <c r="B457" i="12" l="1"/>
  <c r="I450" i="12"/>
  <c r="I452" i="12"/>
  <c r="I447" i="12"/>
  <c r="I449" i="12"/>
  <c r="I451" i="12"/>
  <c r="I453" i="12"/>
  <c r="I448" i="12"/>
  <c r="D56" i="2"/>
  <c r="K55" i="2"/>
  <c r="E56" i="2"/>
  <c r="G55" i="2"/>
  <c r="C140" i="14" s="1"/>
  <c r="N53" i="2"/>
  <c r="J54" i="2"/>
  <c r="R47" i="12"/>
  <c r="V47" i="12" s="1"/>
  <c r="N457" i="12"/>
  <c r="N453" i="12"/>
  <c r="T46" i="12" s="1"/>
  <c r="N449" i="12"/>
  <c r="B467" i="12" l="1"/>
  <c r="I457" i="12"/>
  <c r="I461" i="12"/>
  <c r="I462" i="12"/>
  <c r="I458" i="12"/>
  <c r="I459" i="12"/>
  <c r="I463" i="12"/>
  <c r="I460" i="12"/>
  <c r="K56" i="2"/>
  <c r="E57" i="2"/>
  <c r="G56" i="2"/>
  <c r="C141" i="14" s="1"/>
  <c r="D57" i="2"/>
  <c r="J55" i="2"/>
  <c r="N54" i="2"/>
  <c r="R48" i="12"/>
  <c r="V48" i="12" s="1"/>
  <c r="N459" i="12"/>
  <c r="N467" i="12"/>
  <c r="N463" i="12"/>
  <c r="T47" i="12" s="1"/>
  <c r="B477" i="12" l="1"/>
  <c r="I470" i="12"/>
  <c r="I472" i="12"/>
  <c r="I467" i="12"/>
  <c r="I469" i="12"/>
  <c r="I471" i="12"/>
  <c r="I473" i="12"/>
  <c r="I468" i="12"/>
  <c r="G57" i="2"/>
  <c r="C142" i="14" s="1"/>
  <c r="D58" i="2"/>
  <c r="E58" i="2"/>
  <c r="K57" i="2"/>
  <c r="J56" i="2"/>
  <c r="N55" i="2"/>
  <c r="N469" i="12"/>
  <c r="N473" i="12"/>
  <c r="T48" i="12" s="1"/>
  <c r="N477" i="12"/>
  <c r="B487" i="12" l="1"/>
  <c r="I480" i="12"/>
  <c r="I482" i="12"/>
  <c r="I477" i="12"/>
  <c r="I479" i="12"/>
  <c r="I481" i="12"/>
  <c r="I483" i="12"/>
  <c r="I478" i="12"/>
  <c r="G58" i="2"/>
  <c r="C143" i="14" s="1"/>
  <c r="D59" i="2"/>
  <c r="K58" i="2"/>
  <c r="E59" i="2"/>
  <c r="J57" i="2"/>
  <c r="N56" i="2"/>
  <c r="R49" i="12"/>
  <c r="V49" i="12" s="1"/>
  <c r="N479" i="12"/>
  <c r="N483" i="12"/>
  <c r="T49" i="12" s="1"/>
  <c r="N487" i="12"/>
  <c r="B500" i="12" l="1"/>
  <c r="I490" i="12"/>
  <c r="I492" i="12"/>
  <c r="I487" i="12"/>
  <c r="I489" i="12"/>
  <c r="I491" i="12"/>
  <c r="I493" i="12"/>
  <c r="I488" i="12"/>
  <c r="D60" i="2"/>
  <c r="K59" i="2"/>
  <c r="E60" i="2"/>
  <c r="G59" i="2"/>
  <c r="C144" i="14" s="1"/>
  <c r="N57" i="2"/>
  <c r="J58" i="2"/>
  <c r="N489" i="12"/>
  <c r="N493" i="12"/>
  <c r="T50" i="12" s="1"/>
  <c r="N500" i="12"/>
  <c r="R50" i="12"/>
  <c r="V50" i="12" s="1"/>
  <c r="B510" i="12" l="1"/>
  <c r="I503" i="12"/>
  <c r="I505" i="12"/>
  <c r="I500" i="12"/>
  <c r="I502" i="12"/>
  <c r="I504" i="12"/>
  <c r="I506" i="12"/>
  <c r="I501" i="12"/>
  <c r="K60" i="2"/>
  <c r="E61" i="2"/>
  <c r="G60" i="2"/>
  <c r="C145" i="14" s="1"/>
  <c r="D61" i="2"/>
  <c r="J59" i="2"/>
  <c r="N58" i="2"/>
  <c r="R51" i="12"/>
  <c r="V51" i="12" s="1"/>
  <c r="N506" i="12"/>
  <c r="T51" i="12" s="1"/>
  <c r="N502" i="12"/>
  <c r="N510" i="12"/>
  <c r="B520" i="12" l="1"/>
  <c r="I513" i="12"/>
  <c r="I515" i="12"/>
  <c r="I510" i="12"/>
  <c r="I512" i="12"/>
  <c r="I514" i="12"/>
  <c r="I516" i="12"/>
  <c r="I511" i="12"/>
  <c r="G61" i="2"/>
  <c r="C146" i="14" s="1"/>
  <c r="D62" i="2"/>
  <c r="K61" i="2"/>
  <c r="E62" i="2"/>
  <c r="J60" i="2"/>
  <c r="N59" i="2"/>
  <c r="R52" i="12"/>
  <c r="V52" i="12" s="1"/>
  <c r="N520" i="12"/>
  <c r="N512" i="12"/>
  <c r="N516" i="12"/>
  <c r="T52" i="12" s="1"/>
  <c r="B530" i="12" l="1"/>
  <c r="I523" i="12"/>
  <c r="I524" i="12"/>
  <c r="I526" i="12"/>
  <c r="I520" i="12"/>
  <c r="I522" i="12"/>
  <c r="I521" i="12"/>
  <c r="I525" i="12"/>
  <c r="G62" i="2"/>
  <c r="C147" i="14" s="1"/>
  <c r="D63" i="2"/>
  <c r="K62" i="2"/>
  <c r="E63" i="2"/>
  <c r="J61" i="2"/>
  <c r="N60" i="2"/>
  <c r="R53" i="12"/>
  <c r="V53" i="12" s="1"/>
  <c r="N522" i="12"/>
  <c r="N526" i="12"/>
  <c r="T53" i="12" s="1"/>
  <c r="N530" i="12"/>
  <c r="B540" i="12" l="1"/>
  <c r="D64" i="2"/>
  <c r="K63" i="2"/>
  <c r="E64" i="2"/>
  <c r="G63" i="2"/>
  <c r="C148" i="14" s="1"/>
  <c r="N61" i="2"/>
  <c r="J62" i="2"/>
  <c r="R54" i="12"/>
  <c r="V54" i="12" s="1"/>
  <c r="N536" i="12"/>
  <c r="T54" i="12" s="1"/>
  <c r="N532" i="12"/>
  <c r="N540" i="12"/>
  <c r="B550" i="12" l="1"/>
  <c r="I540" i="12"/>
  <c r="I544" i="12"/>
  <c r="I546" i="12"/>
  <c r="I541" i="12"/>
  <c r="I542" i="12"/>
  <c r="I545" i="12"/>
  <c r="I543" i="12"/>
  <c r="K64" i="2"/>
  <c r="E65" i="2"/>
  <c r="G64" i="2"/>
  <c r="C149" i="14" s="1"/>
  <c r="D65" i="2"/>
  <c r="J63" i="2"/>
  <c r="N62" i="2"/>
  <c r="R55" i="12"/>
  <c r="V55" i="12" s="1"/>
  <c r="N546" i="12"/>
  <c r="T55" i="12" s="1"/>
  <c r="N550" i="12"/>
  <c r="N542" i="12"/>
  <c r="B563" i="12" l="1"/>
  <c r="I550" i="12"/>
  <c r="I555" i="12"/>
  <c r="I554" i="12"/>
  <c r="I552" i="12"/>
  <c r="I551" i="12"/>
  <c r="I553" i="12"/>
  <c r="I556" i="12"/>
  <c r="G65" i="2"/>
  <c r="C150" i="14" s="1"/>
  <c r="D66" i="2"/>
  <c r="E66" i="2"/>
  <c r="K65" i="2"/>
  <c r="J64" i="2"/>
  <c r="N63" i="2"/>
  <c r="R56" i="12"/>
  <c r="V56" i="12" s="1"/>
  <c r="N563" i="12"/>
  <c r="N552" i="12"/>
  <c r="N556" i="12"/>
  <c r="T56" i="12" s="1"/>
  <c r="B573" i="12" l="1"/>
  <c r="I566" i="12"/>
  <c r="I568" i="12"/>
  <c r="I563" i="12"/>
  <c r="I565" i="12"/>
  <c r="I567" i="12"/>
  <c r="I569" i="12"/>
  <c r="I564" i="12"/>
  <c r="G66" i="2"/>
  <c r="C151" i="14" s="1"/>
  <c r="D67" i="2"/>
  <c r="K66" i="2"/>
  <c r="E67" i="2"/>
  <c r="J65" i="2"/>
  <c r="N64" i="2"/>
  <c r="R57" i="12"/>
  <c r="V57" i="12" s="1"/>
  <c r="N569" i="12"/>
  <c r="T57" i="12" s="1"/>
  <c r="N573" i="12"/>
  <c r="N565" i="12"/>
  <c r="B583" i="12" l="1"/>
  <c r="I576" i="12"/>
  <c r="I578" i="12"/>
  <c r="I573" i="12"/>
  <c r="I575" i="12"/>
  <c r="I577" i="12"/>
  <c r="I579" i="12"/>
  <c r="I574" i="12"/>
  <c r="D68" i="2"/>
  <c r="K67" i="2"/>
  <c r="E68" i="2"/>
  <c r="G67" i="2"/>
  <c r="C152" i="14" s="1"/>
  <c r="N65" i="2"/>
  <c r="J66" i="2"/>
  <c r="R58" i="12"/>
  <c r="V58" i="12" s="1"/>
  <c r="N579" i="12"/>
  <c r="T58" i="12" s="1"/>
  <c r="N583" i="12"/>
  <c r="N575" i="12"/>
  <c r="B593" i="12" l="1"/>
  <c r="I586" i="12"/>
  <c r="I583" i="12"/>
  <c r="I584" i="12"/>
  <c r="I587" i="12"/>
  <c r="I585" i="12"/>
  <c r="I589" i="12"/>
  <c r="I588" i="12"/>
  <c r="K68" i="2"/>
  <c r="E69" i="2"/>
  <c r="G68" i="2"/>
  <c r="C153" i="14" s="1"/>
  <c r="D69" i="2"/>
  <c r="J67" i="2"/>
  <c r="N66" i="2"/>
  <c r="R59" i="12"/>
  <c r="V59" i="12" s="1"/>
  <c r="N589" i="12"/>
  <c r="T59" i="12" s="1"/>
  <c r="N593" i="12"/>
  <c r="N585" i="12"/>
  <c r="B603" i="12" l="1"/>
  <c r="I596" i="12"/>
  <c r="I593" i="12"/>
  <c r="I599" i="12"/>
  <c r="I598" i="12"/>
  <c r="I597" i="12"/>
  <c r="I595" i="12"/>
  <c r="I594" i="12"/>
  <c r="G69" i="2"/>
  <c r="C154" i="14" s="1"/>
  <c r="D70" i="2"/>
  <c r="K69" i="2"/>
  <c r="E70" i="2"/>
  <c r="N67" i="2"/>
  <c r="J68" i="2"/>
  <c r="R60" i="12"/>
  <c r="V60" i="12" s="1"/>
  <c r="N599" i="12"/>
  <c r="T60" i="12" s="1"/>
  <c r="N603" i="12"/>
  <c r="N595" i="12"/>
  <c r="B613" i="12" l="1"/>
  <c r="I606" i="12"/>
  <c r="I603" i="12"/>
  <c r="I608" i="12"/>
  <c r="I604" i="12"/>
  <c r="I607" i="12"/>
  <c r="I609" i="12"/>
  <c r="I605" i="12"/>
  <c r="G70" i="2"/>
  <c r="C155" i="14" s="1"/>
  <c r="D71" i="2"/>
  <c r="K70" i="2"/>
  <c r="E71" i="2"/>
  <c r="J69" i="2"/>
  <c r="N68" i="2"/>
  <c r="R61" i="12"/>
  <c r="V61" i="12" s="1"/>
  <c r="N609" i="12"/>
  <c r="T61" i="12" s="1"/>
  <c r="N613" i="12"/>
  <c r="N605" i="12"/>
  <c r="B626" i="12" l="1"/>
  <c r="I616" i="12"/>
  <c r="I618" i="12"/>
  <c r="I613" i="12"/>
  <c r="I615" i="12"/>
  <c r="I617" i="12"/>
  <c r="I614" i="12"/>
  <c r="I619" i="12"/>
  <c r="D72" i="2"/>
  <c r="K71" i="2"/>
  <c r="E72" i="2"/>
  <c r="G71" i="2"/>
  <c r="C156" i="14" s="1"/>
  <c r="N69" i="2"/>
  <c r="J70" i="2"/>
  <c r="R62" i="12"/>
  <c r="V62" i="12" s="1"/>
  <c r="N619" i="12"/>
  <c r="T62" i="12" s="1"/>
  <c r="N615" i="12"/>
  <c r="N626" i="12"/>
  <c r="B636" i="12" l="1"/>
  <c r="I631" i="12"/>
  <c r="I628" i="12"/>
  <c r="I627" i="12"/>
  <c r="I626" i="12"/>
  <c r="I630" i="12"/>
  <c r="I632" i="12"/>
  <c r="I629" i="12"/>
  <c r="K72" i="2"/>
  <c r="E73" i="2"/>
  <c r="G72" i="2"/>
  <c r="C157" i="14" s="1"/>
  <c r="D73" i="2"/>
  <c r="J71" i="2"/>
  <c r="N70" i="2"/>
  <c r="R63" i="12"/>
  <c r="V63" i="12" s="1"/>
  <c r="N636" i="12"/>
  <c r="N628" i="12"/>
  <c r="N632" i="12"/>
  <c r="T63" i="12" s="1"/>
  <c r="B646" i="12" l="1"/>
  <c r="I641" i="12"/>
  <c r="I636" i="12"/>
  <c r="I638" i="12"/>
  <c r="I640" i="12"/>
  <c r="I642" i="12"/>
  <c r="I639" i="12"/>
  <c r="I637" i="12"/>
  <c r="G73" i="2"/>
  <c r="C158" i="14" s="1"/>
  <c r="D74" i="2"/>
  <c r="E74" i="2"/>
  <c r="K73" i="2"/>
  <c r="N71" i="2"/>
  <c r="J72" i="2"/>
  <c r="R64" i="12"/>
  <c r="V64" i="12" s="1"/>
  <c r="N642" i="12"/>
  <c r="T64" i="12" s="1"/>
  <c r="N638" i="12"/>
  <c r="N646" i="12"/>
  <c r="B656" i="12" l="1"/>
  <c r="I652" i="12"/>
  <c r="I650" i="12"/>
  <c r="I649" i="12"/>
  <c r="I647" i="12"/>
  <c r="I646" i="12"/>
  <c r="I648" i="12"/>
  <c r="I651" i="12"/>
  <c r="G74" i="2"/>
  <c r="C159" i="14" s="1"/>
  <c r="D75" i="2"/>
  <c r="K74" i="2"/>
  <c r="E75" i="2"/>
  <c r="J73" i="2"/>
  <c r="N72" i="2"/>
  <c r="R65" i="12"/>
  <c r="V65" i="12" s="1"/>
  <c r="N656" i="12"/>
  <c r="N652" i="12"/>
  <c r="T65" i="12" s="1"/>
  <c r="N648" i="12"/>
  <c r="B666" i="12" l="1"/>
  <c r="I656" i="12"/>
  <c r="I658" i="12"/>
  <c r="I660" i="12"/>
  <c r="I657" i="12"/>
  <c r="I659" i="12"/>
  <c r="I662" i="12"/>
  <c r="I661" i="12"/>
  <c r="D76" i="2"/>
  <c r="K75" i="2"/>
  <c r="E76" i="2"/>
  <c r="G75" i="2"/>
  <c r="C160" i="14" s="1"/>
  <c r="N73" i="2"/>
  <c r="J74" i="2"/>
  <c r="R66" i="12"/>
  <c r="V66" i="12" s="1"/>
  <c r="N666" i="12"/>
  <c r="N662" i="12"/>
  <c r="T66" i="12" s="1"/>
  <c r="N658" i="12"/>
  <c r="B676" i="12" l="1"/>
  <c r="I672" i="12"/>
  <c r="I669" i="12"/>
  <c r="I666" i="12"/>
  <c r="I670" i="12"/>
  <c r="I671" i="12"/>
  <c r="I667" i="12"/>
  <c r="I668" i="12"/>
  <c r="K76" i="2"/>
  <c r="E77" i="2"/>
  <c r="G76" i="2"/>
  <c r="C161" i="14" s="1"/>
  <c r="D77" i="2"/>
  <c r="J75" i="2"/>
  <c r="N74" i="2"/>
  <c r="R67" i="12"/>
  <c r="V67" i="12" s="1"/>
  <c r="N676" i="12"/>
  <c r="N672" i="12"/>
  <c r="T67" i="12" s="1"/>
  <c r="N668" i="12"/>
  <c r="B689" i="12" l="1"/>
  <c r="I681" i="12"/>
  <c r="I678" i="12"/>
  <c r="I680" i="12"/>
  <c r="I682" i="12"/>
  <c r="I679" i="12"/>
  <c r="I676" i="12"/>
  <c r="I677" i="12"/>
  <c r="G77" i="2"/>
  <c r="C162" i="14" s="1"/>
  <c r="D78" i="2"/>
  <c r="E78" i="2"/>
  <c r="K77" i="2"/>
  <c r="N75" i="2"/>
  <c r="J76" i="2"/>
  <c r="R68" i="12"/>
  <c r="V68" i="12" s="1"/>
  <c r="N682" i="12"/>
  <c r="T68" i="12" s="1"/>
  <c r="N689" i="12"/>
  <c r="N678" i="12"/>
  <c r="B699" i="12" l="1"/>
  <c r="I693" i="12"/>
  <c r="I690" i="12"/>
  <c r="I695" i="12"/>
  <c r="I692" i="12"/>
  <c r="I691" i="12"/>
  <c r="I689" i="12"/>
  <c r="I694" i="12"/>
  <c r="G78" i="2"/>
  <c r="C163" i="14" s="1"/>
  <c r="D79" i="2"/>
  <c r="K78" i="2"/>
  <c r="E79" i="2"/>
  <c r="J77" i="2"/>
  <c r="N76" i="2"/>
  <c r="R69" i="12"/>
  <c r="V69" i="12" s="1"/>
  <c r="N695" i="12"/>
  <c r="T69" i="12" s="1"/>
  <c r="N699" i="12"/>
  <c r="N691" i="12"/>
  <c r="B709" i="12" l="1"/>
  <c r="I703" i="12"/>
  <c r="I700" i="12"/>
  <c r="I705" i="12"/>
  <c r="I701" i="12"/>
  <c r="I702" i="12"/>
  <c r="I704" i="12"/>
  <c r="I699" i="12"/>
  <c r="D80" i="2"/>
  <c r="K79" i="2"/>
  <c r="E80" i="2"/>
  <c r="G79" i="2"/>
  <c r="C164" i="14" s="1"/>
  <c r="N77" i="2"/>
  <c r="J78" i="2"/>
  <c r="R70" i="12"/>
  <c r="V70" i="12" s="1"/>
  <c r="N705" i="12"/>
  <c r="T70" i="12" s="1"/>
  <c r="N709" i="12"/>
  <c r="N701" i="12"/>
  <c r="B719" i="12" l="1"/>
  <c r="I713" i="12"/>
  <c r="I710" i="12"/>
  <c r="I712" i="12"/>
  <c r="I709" i="12"/>
  <c r="I715" i="12"/>
  <c r="I714" i="12"/>
  <c r="I711" i="12"/>
  <c r="K80" i="2"/>
  <c r="E81" i="2"/>
  <c r="G80" i="2"/>
  <c r="C165" i="14" s="1"/>
  <c r="D81" i="2"/>
  <c r="J79" i="2"/>
  <c r="N78" i="2"/>
  <c r="R71" i="12"/>
  <c r="V71" i="12" s="1"/>
  <c r="N715" i="12"/>
  <c r="T71" i="12" s="1"/>
  <c r="N719" i="12"/>
  <c r="N711" i="12"/>
  <c r="B729" i="12" l="1"/>
  <c r="I725" i="12"/>
  <c r="I724" i="12"/>
  <c r="I722" i="12"/>
  <c r="I721" i="12"/>
  <c r="I720" i="12"/>
  <c r="I719" i="12"/>
  <c r="I723" i="12"/>
  <c r="G81" i="2"/>
  <c r="C166" i="14" s="1"/>
  <c r="D82" i="2"/>
  <c r="K81" i="2"/>
  <c r="E82" i="2"/>
  <c r="N79" i="2"/>
  <c r="J80" i="2"/>
  <c r="R72" i="12"/>
  <c r="V72" i="12" s="1"/>
  <c r="N725" i="12"/>
  <c r="T72" i="12" s="1"/>
  <c r="N729" i="12"/>
  <c r="N721" i="12"/>
  <c r="B739" i="12" l="1"/>
  <c r="I730" i="12"/>
  <c r="I735" i="12"/>
  <c r="I732" i="12"/>
  <c r="I729" i="12"/>
  <c r="I731" i="12"/>
  <c r="I734" i="12"/>
  <c r="I733" i="12"/>
  <c r="G82" i="2"/>
  <c r="C167" i="14" s="1"/>
  <c r="D83" i="2"/>
  <c r="K82" i="2"/>
  <c r="E83" i="2"/>
  <c r="J81" i="2"/>
  <c r="N80" i="2"/>
  <c r="R73" i="12"/>
  <c r="V73" i="12" s="1"/>
  <c r="N735" i="12"/>
  <c r="T73" i="12" s="1"/>
  <c r="N739" i="12"/>
  <c r="N731" i="12"/>
  <c r="B751" i="12" l="1"/>
  <c r="I744" i="12"/>
  <c r="I743" i="12"/>
  <c r="I745" i="12"/>
  <c r="I742" i="12"/>
  <c r="I741" i="12"/>
  <c r="I739" i="12"/>
  <c r="I740" i="12"/>
  <c r="D84" i="2"/>
  <c r="K83" i="2"/>
  <c r="E84" i="2"/>
  <c r="G83" i="2"/>
  <c r="C168" i="14" s="1"/>
  <c r="N81" i="2"/>
  <c r="J82" i="2"/>
  <c r="R74" i="12"/>
  <c r="V74" i="12" s="1"/>
  <c r="N745" i="12"/>
  <c r="T74" i="12" s="1"/>
  <c r="N751" i="12"/>
  <c r="N741" i="12"/>
  <c r="B761" i="12" l="1"/>
  <c r="I755" i="12"/>
  <c r="I752" i="12"/>
  <c r="I754" i="12"/>
  <c r="I756" i="12"/>
  <c r="I753" i="12"/>
  <c r="I757" i="12"/>
  <c r="I751" i="12"/>
  <c r="K84" i="2"/>
  <c r="E85" i="2"/>
  <c r="G84" i="2"/>
  <c r="C169" i="14" s="1"/>
  <c r="D85" i="2"/>
  <c r="J83" i="2"/>
  <c r="N82" i="2"/>
  <c r="R75" i="12"/>
  <c r="V75" i="12" s="1"/>
  <c r="N753" i="12"/>
  <c r="N757" i="12"/>
  <c r="T75" i="12" s="1"/>
  <c r="N761" i="12"/>
  <c r="B771" i="12" l="1"/>
  <c r="I765" i="12"/>
  <c r="I764" i="12"/>
  <c r="I766" i="12"/>
  <c r="I761" i="12"/>
  <c r="I763" i="12"/>
  <c r="I762" i="12"/>
  <c r="I767" i="12"/>
  <c r="G85" i="2"/>
  <c r="C170" i="14" s="1"/>
  <c r="D86" i="2"/>
  <c r="K85" i="2"/>
  <c r="E86" i="2"/>
  <c r="N83" i="2"/>
  <c r="J84" i="2"/>
  <c r="R76" i="12"/>
  <c r="V76" i="12" s="1"/>
  <c r="N763" i="12"/>
  <c r="N767" i="12"/>
  <c r="T76" i="12" s="1"/>
  <c r="N771" i="12"/>
  <c r="B781" i="12" l="1"/>
  <c r="I774" i="12"/>
  <c r="I771" i="12"/>
  <c r="I776" i="12"/>
  <c r="I777" i="12"/>
  <c r="I775" i="12"/>
  <c r="I772" i="12"/>
  <c r="I773" i="12"/>
  <c r="G86" i="2"/>
  <c r="C171" i="14" s="1"/>
  <c r="D87" i="2"/>
  <c r="K86" i="2"/>
  <c r="E87" i="2"/>
  <c r="J85" i="2"/>
  <c r="N84" i="2"/>
  <c r="R77" i="12"/>
  <c r="V77" i="12" s="1"/>
  <c r="N781" i="12"/>
  <c r="N777" i="12"/>
  <c r="T77" i="12" s="1"/>
  <c r="N773" i="12"/>
  <c r="B791" i="12" l="1"/>
  <c r="I781" i="12"/>
  <c r="I783" i="12"/>
  <c r="I786" i="12"/>
  <c r="I784" i="12"/>
  <c r="I785" i="12"/>
  <c r="I782" i="12"/>
  <c r="I787" i="12"/>
  <c r="D88" i="2"/>
  <c r="K87" i="2"/>
  <c r="E88" i="2"/>
  <c r="G87" i="2"/>
  <c r="C172" i="14" s="1"/>
  <c r="N85" i="2"/>
  <c r="J86" i="2"/>
  <c r="R78" i="12"/>
  <c r="V78" i="12" s="1"/>
  <c r="N783" i="12"/>
  <c r="N791" i="12"/>
  <c r="N787" i="12"/>
  <c r="T78" i="12" s="1"/>
  <c r="B801" i="12" l="1"/>
  <c r="I796" i="12"/>
  <c r="I791" i="12"/>
  <c r="I793" i="12"/>
  <c r="I797" i="12"/>
  <c r="I792" i="12"/>
  <c r="I795" i="12"/>
  <c r="I794" i="12"/>
  <c r="K88" i="2"/>
  <c r="E89" i="2"/>
  <c r="G88" i="2"/>
  <c r="C173" i="14" s="1"/>
  <c r="D89" i="2"/>
  <c r="J87" i="2"/>
  <c r="N86" i="2"/>
  <c r="R79" i="12"/>
  <c r="V79" i="12" s="1"/>
  <c r="N793" i="12"/>
  <c r="N797" i="12"/>
  <c r="T79" i="12" s="1"/>
  <c r="N801" i="12"/>
  <c r="I803" i="12" l="1"/>
  <c r="I805" i="12"/>
  <c r="I801" i="12"/>
  <c r="I807" i="12"/>
  <c r="I804" i="12"/>
  <c r="I806" i="12"/>
  <c r="I802" i="12"/>
  <c r="G89" i="2"/>
  <c r="C174" i="14" s="1"/>
  <c r="D90" i="2"/>
  <c r="E90" i="2"/>
  <c r="K89" i="2"/>
  <c r="N87" i="2"/>
  <c r="J88" i="2"/>
  <c r="R80" i="12"/>
  <c r="V80" i="12" s="1"/>
  <c r="N813" i="12"/>
  <c r="N803" i="12"/>
  <c r="N807" i="12"/>
  <c r="T80" i="12" s="1"/>
  <c r="B813" i="12" l="1"/>
  <c r="C831" i="12"/>
  <c r="C841" i="12" s="1"/>
  <c r="C851" i="12" s="1"/>
  <c r="C861" i="12" s="1"/>
  <c r="C871" i="12" s="1"/>
  <c r="B823" i="12"/>
  <c r="I815" i="12"/>
  <c r="I818" i="12"/>
  <c r="I819" i="12"/>
  <c r="I814" i="12"/>
  <c r="I816" i="12"/>
  <c r="I813" i="12"/>
  <c r="I817" i="12"/>
  <c r="G90" i="2"/>
  <c r="C175" i="14" s="1"/>
  <c r="D91" i="2"/>
  <c r="K90" i="2"/>
  <c r="E91" i="2"/>
  <c r="J89" i="2"/>
  <c r="N88" i="2"/>
  <c r="N819" i="12"/>
  <c r="T81" i="12" s="1"/>
  <c r="N823" i="12"/>
  <c r="R81" i="12"/>
  <c r="V81" i="12" s="1"/>
  <c r="N815" i="12"/>
  <c r="R82" i="12" l="1"/>
  <c r="V82" i="12" s="1"/>
  <c r="N833" i="12"/>
  <c r="B833" i="12"/>
  <c r="I827" i="12"/>
  <c r="I824" i="12"/>
  <c r="I829" i="12"/>
  <c r="I823" i="12"/>
  <c r="I825" i="12"/>
  <c r="I826" i="12"/>
  <c r="I828" i="12"/>
  <c r="D92" i="2"/>
  <c r="K91" i="2"/>
  <c r="E92" i="2"/>
  <c r="G91" i="2"/>
  <c r="C176" i="14" s="1"/>
  <c r="N89" i="2"/>
  <c r="J90" i="2"/>
  <c r="N829" i="12"/>
  <c r="T82" i="12" s="1"/>
  <c r="N825" i="12"/>
  <c r="B843" i="12" l="1"/>
  <c r="R83" i="12"/>
  <c r="V83" i="12" s="1"/>
  <c r="I835" i="12"/>
  <c r="N835" i="12"/>
  <c r="I839" i="12"/>
  <c r="I837" i="12"/>
  <c r="N839" i="12"/>
  <c r="T83" i="12" s="1"/>
  <c r="I833" i="12"/>
  <c r="I836" i="12"/>
  <c r="N843" i="12"/>
  <c r="I838" i="12"/>
  <c r="I834" i="12"/>
  <c r="K92" i="2"/>
  <c r="E93" i="2"/>
  <c r="G92" i="2"/>
  <c r="C177" i="14" s="1"/>
  <c r="D93" i="2"/>
  <c r="J91" i="2"/>
  <c r="N90" i="2"/>
  <c r="R84" i="12" l="1"/>
  <c r="V84" i="12" s="1"/>
  <c r="I849" i="12"/>
  <c r="I846" i="12"/>
  <c r="I845" i="12"/>
  <c r="N845" i="12"/>
  <c r="N853" i="12"/>
  <c r="I847" i="12"/>
  <c r="N849" i="12"/>
  <c r="T84" i="12" s="1"/>
  <c r="I844" i="12"/>
  <c r="I843" i="12"/>
  <c r="I848" i="12"/>
  <c r="B853" i="12"/>
  <c r="D94" i="2"/>
  <c r="K94" i="2" s="1"/>
  <c r="E94" i="2"/>
  <c r="G93" i="2"/>
  <c r="C178" i="14" s="1"/>
  <c r="K93" i="2"/>
  <c r="N91" i="2"/>
  <c r="J92" i="2"/>
  <c r="R85" i="12" l="1"/>
  <c r="V85" i="12" s="1"/>
  <c r="I855" i="12"/>
  <c r="I858" i="12"/>
  <c r="N859" i="12"/>
  <c r="T85" i="12" s="1"/>
  <c r="I856" i="12"/>
  <c r="N863" i="12"/>
  <c r="I854" i="12"/>
  <c r="I853" i="12"/>
  <c r="N855" i="12"/>
  <c r="I857" i="12"/>
  <c r="I859" i="12"/>
  <c r="B863" i="12"/>
  <c r="E95" i="2"/>
  <c r="G94" i="2"/>
  <c r="C179" i="14" s="1"/>
  <c r="D95" i="2"/>
  <c r="J93" i="2"/>
  <c r="N92" i="2"/>
  <c r="R86" i="12" l="1"/>
  <c r="V86" i="12" s="1"/>
  <c r="N873" i="12"/>
  <c r="I873" i="12" s="1"/>
  <c r="N869" i="12"/>
  <c r="T86" i="12" s="1"/>
  <c r="I868" i="12"/>
  <c r="I865" i="12"/>
  <c r="I863" i="12"/>
  <c r="I866" i="12"/>
  <c r="I869" i="12"/>
  <c r="I864" i="12"/>
  <c r="I867" i="12"/>
  <c r="N865" i="12"/>
  <c r="K95" i="2"/>
  <c r="G95" i="2"/>
  <c r="C180" i="14" s="1"/>
  <c r="E96" i="2"/>
  <c r="D96" i="2"/>
  <c r="N93" i="2"/>
  <c r="J94" i="2"/>
  <c r="D97" i="2" l="1"/>
  <c r="E97" i="2"/>
  <c r="R87" i="12"/>
  <c r="V87" i="12" s="1"/>
  <c r="I874" i="12"/>
  <c r="N875" i="12"/>
  <c r="I879" i="12"/>
  <c r="I877" i="12"/>
  <c r="I878" i="12"/>
  <c r="N879" i="12"/>
  <c r="T87" i="12" s="1"/>
  <c r="I876" i="12"/>
  <c r="I875" i="12"/>
  <c r="K96" i="2"/>
  <c r="G96" i="2"/>
  <c r="C181" i="14" s="1"/>
  <c r="N94" i="2"/>
  <c r="J95" i="2"/>
  <c r="K97" i="2" l="1"/>
  <c r="G97" i="2"/>
  <c r="C182" i="14" s="1"/>
  <c r="D98" i="2"/>
  <c r="E98" i="2"/>
  <c r="J96" i="2"/>
  <c r="J97" i="2" s="1"/>
  <c r="N97" i="2" s="1"/>
  <c r="N95" i="2"/>
  <c r="K98" i="2" l="1"/>
  <c r="G98" i="2"/>
  <c r="C183" i="14" s="1"/>
  <c r="N96" i="2"/>
  <c r="J98" i="2" l="1"/>
  <c r="N98" i="2" s="1"/>
  <c r="B840" i="12" l="1"/>
</calcChain>
</file>

<file path=xl/sharedStrings.xml><?xml version="1.0" encoding="utf-8"?>
<sst xmlns="http://schemas.openxmlformats.org/spreadsheetml/2006/main" count="1954" uniqueCount="130">
  <si>
    <t>Idade</t>
  </si>
  <si>
    <t>Mortalidade</t>
  </si>
  <si>
    <t>Semanal</t>
  </si>
  <si>
    <t>Saldo de Aves</t>
  </si>
  <si>
    <t>Viabilidade Padrão (%)</t>
  </si>
  <si>
    <t>Viabilidade Real (%)</t>
  </si>
  <si>
    <t>Ração</t>
  </si>
  <si>
    <t>Consumo Semanal (kg)</t>
  </si>
  <si>
    <t>Mínima</t>
  </si>
  <si>
    <t>Peso Corporal</t>
  </si>
  <si>
    <t>Observações</t>
  </si>
  <si>
    <t>Quantidade Ovos Produzidos</t>
  </si>
  <si>
    <t>Uniformidade (%)</t>
  </si>
  <si>
    <t>Acumulado</t>
  </si>
  <si>
    <t>Real (g)</t>
  </si>
  <si>
    <t>Conversão Alimentar</t>
  </si>
  <si>
    <t>Padrão (g)</t>
  </si>
  <si>
    <t>Real (kg)</t>
  </si>
  <si>
    <t>Padrão (kg)</t>
  </si>
  <si>
    <t>Temperatura (°C)</t>
  </si>
  <si>
    <t>Máxima</t>
  </si>
  <si>
    <t>Diferença do padrão (%)</t>
  </si>
  <si>
    <t>Data (Semana)</t>
  </si>
  <si>
    <t>Horas de Luz</t>
  </si>
  <si>
    <t>Sistema: Gaiola / Piso</t>
  </si>
  <si>
    <t>Registro de Performance - Produção</t>
  </si>
  <si>
    <t>Registro de Performance - Cria e Recria</t>
  </si>
  <si>
    <t>Uniformidade</t>
  </si>
  <si>
    <t>Viabilidade</t>
  </si>
  <si>
    <t>Peso Corporal (g)</t>
  </si>
  <si>
    <t>Média</t>
  </si>
  <si>
    <t>Intervalo</t>
  </si>
  <si>
    <t>Dif min</t>
  </si>
  <si>
    <t>Dif max</t>
  </si>
  <si>
    <t>B</t>
  </si>
  <si>
    <t>C</t>
  </si>
  <si>
    <t>D</t>
  </si>
  <si>
    <t>E</t>
  </si>
  <si>
    <t>F</t>
  </si>
  <si>
    <t>G</t>
  </si>
  <si>
    <t>Saldo de Aves Total</t>
  </si>
  <si>
    <t>Mort. Sem. (%)</t>
  </si>
  <si>
    <t>C (ou A) - B</t>
  </si>
  <si>
    <t>C / A x 100</t>
  </si>
  <si>
    <t>B / C (ou A) x 100</t>
  </si>
  <si>
    <t>E + F</t>
  </si>
  <si>
    <t>Ovos Semana</t>
  </si>
  <si>
    <t>E / C / 7 x 100</t>
  </si>
  <si>
    <t>F / A</t>
  </si>
  <si>
    <t>G / C / 7 x 1000</t>
  </si>
  <si>
    <t>G / E x 12</t>
  </si>
  <si>
    <t>H</t>
  </si>
  <si>
    <t>B+C+D+E+F+G+H</t>
  </si>
  <si>
    <t>I</t>
  </si>
  <si>
    <t>J</t>
  </si>
  <si>
    <t>K</t>
  </si>
  <si>
    <t xml:space="preserve">J (ou A) - I </t>
  </si>
  <si>
    <t>I / J (ou A) x 100</t>
  </si>
  <si>
    <t>J /A x 100</t>
  </si>
  <si>
    <t>L</t>
  </si>
  <si>
    <t>K / J / 7 x 1000</t>
  </si>
  <si>
    <t>M</t>
  </si>
  <si>
    <t>(L / M x 100) - 100</t>
  </si>
  <si>
    <t>Granja:</t>
  </si>
  <si>
    <t>Galpão:</t>
  </si>
  <si>
    <t>Pinteiro:</t>
  </si>
  <si>
    <t>Lote:</t>
  </si>
  <si>
    <t>Data de Alojamento:</t>
  </si>
  <si>
    <t>Mortalidade no Transporte:</t>
  </si>
  <si>
    <t>Número de Aves Alojadas (A):</t>
  </si>
  <si>
    <t>Peso na Chegada (g):</t>
  </si>
  <si>
    <t>Uniformidade na Chegada (%):</t>
  </si>
  <si>
    <t>Densidade de aves (cm/ave):</t>
  </si>
  <si>
    <t>Peso Médio Transferência:</t>
  </si>
  <si>
    <t>Idade ao 1° Ovo:</t>
  </si>
  <si>
    <t>Densidade de aves (cm/ ave):</t>
  </si>
  <si>
    <t>Peso Real (g)</t>
  </si>
  <si>
    <t>Peso Médio do Ovo</t>
  </si>
  <si>
    <t>Diferença do Padrão (g)</t>
  </si>
  <si>
    <t>L-M</t>
  </si>
  <si>
    <t>LOHMANN LSL</t>
  </si>
  <si>
    <t>Viabilidade Recria (18 sem)</t>
  </si>
  <si>
    <t>Aves/ Gaiola</t>
  </si>
  <si>
    <t>CONTROLE DE POSTURA DE OVOS</t>
  </si>
  <si>
    <t>RESUMO SEMANAL</t>
  </si>
  <si>
    <t>Alojamento:</t>
  </si>
  <si>
    <t>Data</t>
  </si>
  <si>
    <t>Sem</t>
  </si>
  <si>
    <t>Aves</t>
  </si>
  <si>
    <t>% Mortos</t>
  </si>
  <si>
    <t>Ovos Totais</t>
  </si>
  <si>
    <t>% Produção</t>
  </si>
  <si>
    <t>Coleta de  Ovos</t>
  </si>
  <si>
    <t>Condições dos Ovos</t>
  </si>
  <si>
    <t>Total 
Aves</t>
  </si>
  <si>
    <t>SEM</t>
  </si>
  <si>
    <t>1º</t>
  </si>
  <si>
    <t>2º</t>
  </si>
  <si>
    <t>Sujos</t>
  </si>
  <si>
    <t>Trincados</t>
  </si>
  <si>
    <t>Total</t>
  </si>
  <si>
    <t>Tipo</t>
  </si>
  <si>
    <t>%</t>
  </si>
  <si>
    <t xml:space="preserve">Bom </t>
  </si>
  <si>
    <t>Produção</t>
  </si>
  <si>
    <t>Sujo</t>
  </si>
  <si>
    <t>Trincado</t>
  </si>
  <si>
    <t>LOTE</t>
  </si>
  <si>
    <t>% Sujos</t>
  </si>
  <si>
    <t>% Trincados</t>
  </si>
  <si>
    <t>%
Sujos</t>
  </si>
  <si>
    <t>%
Trincados</t>
  </si>
  <si>
    <t>LSL</t>
  </si>
  <si>
    <t>Gaiola</t>
  </si>
  <si>
    <t>LOHMANN LSL LITE</t>
  </si>
  <si>
    <t>Mort. Sem. Padrão (%)</t>
  </si>
  <si>
    <t>Cosnumo de Água</t>
  </si>
  <si>
    <t>LTZ2022</t>
  </si>
  <si>
    <t>Peso Padrão Min. (g)</t>
  </si>
  <si>
    <t>Peso Padrão Máx. (g)</t>
  </si>
  <si>
    <t>% Mortalidade Padrão</t>
  </si>
  <si>
    <t>% Mortalidade Real</t>
  </si>
  <si>
    <t>Produção Real (%)</t>
  </si>
  <si>
    <t>Produção Padrão Min. (%)</t>
  </si>
  <si>
    <t>Produção Padrão Máx. (%)</t>
  </si>
  <si>
    <t>OAA Padrão Minimo</t>
  </si>
  <si>
    <t>OAA Padrão Máximo</t>
  </si>
  <si>
    <t>OAA Real</t>
  </si>
  <si>
    <t>GAD Real</t>
  </si>
  <si>
    <t>GAD Padrão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</si>
</sst>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dd/mm/yy;@"/>
    <numFmt numFmtId="166" formatCode="0.0%"/>
    <numFmt numFmtId="167" formatCode="d/m;@"/>
    <numFmt numFmtId="168" formatCode="0_ ;[Red]\-0\ 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8"/>
      <color indexed="8"/>
      <name val="Calibri"/>
      <family val="2"/>
    </font>
    <font>
      <sz val="11"/>
      <name val="Calibri"/>
      <family val="2"/>
    </font>
    <font>
      <b/>
      <sz val="10"/>
      <name val="Arial"/>
      <family val="2"/>
    </font>
    <font>
      <sz val="8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sz val="9"/>
      <color indexed="8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1"/>
      <color theme="0"/>
      <name val="Calibri"/>
      <family val="2"/>
    </font>
    <font>
      <b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rgb="FFBFBFBF"/>
      </patternFill>
    </fill>
    <fill>
      <patternFill patternType="solid">
        <fgColor rgb="FFFFFF00"/>
        <bgColor rgb="FFFFFF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3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2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0" xfId="0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2" fontId="10" fillId="3" borderId="1" xfId="0" applyNumberFormat="1" applyFont="1" applyFill="1" applyBorder="1" applyAlignment="1">
      <alignment horizontal="center" vertical="center" wrapText="1"/>
    </xf>
    <xf numFmtId="2" fontId="10" fillId="3" borderId="3" xfId="0" applyNumberFormat="1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2" fontId="12" fillId="4" borderId="3" xfId="0" applyNumberFormat="1" applyFont="1" applyFill="1" applyBorder="1" applyAlignment="1">
      <alignment horizontal="center" vertical="center" wrapText="1"/>
    </xf>
    <xf numFmtId="2" fontId="12" fillId="4" borderId="4" xfId="0" applyNumberFormat="1" applyFont="1" applyFill="1" applyBorder="1" applyAlignment="1">
      <alignment horizontal="center" vertical="center" wrapText="1"/>
    </xf>
    <xf numFmtId="0" fontId="10" fillId="0" borderId="0" xfId="0" applyFont="1"/>
    <xf numFmtId="165" fontId="0" fillId="0" borderId="1" xfId="0" applyNumberFormat="1" applyBorder="1" applyAlignment="1">
      <alignment horizontal="center"/>
    </xf>
    <xf numFmtId="0" fontId="10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 applyProtection="1">
      <alignment vertic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9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5" borderId="1" xfId="0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0" fillId="0" borderId="0" xfId="0" applyNumberFormat="1" applyAlignment="1">
      <alignment horizontal="center"/>
    </xf>
    <xf numFmtId="2" fontId="0" fillId="0" borderId="5" xfId="0" applyNumberForma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0" xfId="0" applyFont="1" applyAlignment="1">
      <alignment horizontal="center"/>
    </xf>
    <xf numFmtId="164" fontId="18" fillId="0" borderId="5" xfId="0" applyNumberFormat="1" applyFont="1" applyBorder="1" applyAlignment="1">
      <alignment horizontal="center"/>
    </xf>
    <xf numFmtId="165" fontId="15" fillId="6" borderId="1" xfId="0" applyNumberFormat="1" applyFont="1" applyFill="1" applyBorder="1" applyAlignment="1">
      <alignment horizontal="center"/>
    </xf>
    <xf numFmtId="0" fontId="19" fillId="6" borderId="1" xfId="0" applyFont="1" applyFill="1" applyBorder="1" applyAlignment="1">
      <alignment horizontal="center"/>
    </xf>
    <xf numFmtId="0" fontId="15" fillId="6" borderId="1" xfId="0" applyFont="1" applyFill="1" applyBorder="1" applyAlignment="1" applyProtection="1">
      <alignment horizontal="center"/>
      <protection locked="0"/>
    </xf>
    <xf numFmtId="2" fontId="15" fillId="6" borderId="1" xfId="0" applyNumberFormat="1" applyFont="1" applyFill="1" applyBorder="1" applyAlignment="1">
      <alignment horizontal="center"/>
    </xf>
    <xf numFmtId="164" fontId="15" fillId="6" borderId="5" xfId="0" applyNumberFormat="1" applyFont="1" applyFill="1" applyBorder="1" applyAlignment="1">
      <alignment horizontal="center"/>
    </xf>
    <xf numFmtId="164" fontId="15" fillId="6" borderId="1" xfId="0" applyNumberFormat="1" applyFont="1" applyFill="1" applyBorder="1" applyProtection="1">
      <protection locked="0"/>
    </xf>
    <xf numFmtId="1" fontId="15" fillId="6" borderId="1" xfId="0" applyNumberFormat="1" applyFont="1" applyFill="1" applyBorder="1" applyAlignment="1" applyProtection="1">
      <alignment horizontal="center"/>
      <protection locked="0"/>
    </xf>
    <xf numFmtId="2" fontId="20" fillId="6" borderId="1" xfId="0" applyNumberFormat="1" applyFont="1" applyFill="1" applyBorder="1" applyAlignment="1">
      <alignment horizontal="center"/>
    </xf>
    <xf numFmtId="0" fontId="15" fillId="0" borderId="0" xfId="0" applyFont="1" applyProtection="1">
      <protection locked="0"/>
    </xf>
    <xf numFmtId="0" fontId="15" fillId="6" borderId="1" xfId="0" applyFont="1" applyFill="1" applyBorder="1" applyAlignment="1">
      <alignment horizontal="center"/>
    </xf>
    <xf numFmtId="1" fontId="21" fillId="6" borderId="1" xfId="0" applyNumberFormat="1" applyFont="1" applyFill="1" applyBorder="1" applyAlignment="1" applyProtection="1">
      <alignment horizontal="center"/>
      <protection locked="0"/>
    </xf>
    <xf numFmtId="164" fontId="15" fillId="6" borderId="1" xfId="0" applyNumberFormat="1" applyFont="1" applyFill="1" applyBorder="1" applyAlignment="1" applyProtection="1">
      <alignment horizontal="center"/>
      <protection locked="0"/>
    </xf>
    <xf numFmtId="1" fontId="15" fillId="6" borderId="1" xfId="0" applyNumberFormat="1" applyFont="1" applyFill="1" applyBorder="1" applyAlignment="1">
      <alignment horizontal="center"/>
    </xf>
    <xf numFmtId="0" fontId="18" fillId="0" borderId="1" xfId="0" applyFon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65" fontId="18" fillId="0" borderId="1" xfId="0" applyNumberFormat="1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2" fontId="18" fillId="0" borderId="1" xfId="0" applyNumberFormat="1" applyFont="1" applyBorder="1" applyAlignment="1">
      <alignment horizontal="center"/>
    </xf>
    <xf numFmtId="0" fontId="18" fillId="0" borderId="0" xfId="0" applyFont="1" applyProtection="1">
      <protection locked="0"/>
    </xf>
    <xf numFmtId="3" fontId="0" fillId="0" borderId="1" xfId="0" applyNumberFormat="1" applyBorder="1" applyAlignment="1">
      <alignment horizontal="center"/>
    </xf>
    <xf numFmtId="3" fontId="0" fillId="2" borderId="1" xfId="0" applyNumberFormat="1" applyFill="1" applyBorder="1" applyAlignment="1" applyProtection="1">
      <alignment horizontal="center"/>
      <protection locked="0"/>
    </xf>
    <xf numFmtId="3" fontId="1" fillId="2" borderId="1" xfId="0" applyNumberFormat="1" applyFont="1" applyFill="1" applyBorder="1" applyAlignment="1" applyProtection="1">
      <alignment horizontal="center"/>
      <protection locked="0"/>
    </xf>
    <xf numFmtId="3" fontId="11" fillId="0" borderId="1" xfId="0" applyNumberFormat="1" applyFont="1" applyBorder="1" applyAlignment="1">
      <alignment horizontal="center"/>
    </xf>
    <xf numFmtId="3" fontId="22" fillId="6" borderId="1" xfId="0" applyNumberFormat="1" applyFont="1" applyFill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15" fillId="6" borderId="1" xfId="0" applyNumberFormat="1" applyFont="1" applyFill="1" applyBorder="1" applyAlignment="1" applyProtection="1">
      <alignment horizontal="center"/>
      <protection locked="0"/>
    </xf>
    <xf numFmtId="3" fontId="15" fillId="6" borderId="1" xfId="0" applyNumberFormat="1" applyFon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20" fillId="6" borderId="1" xfId="0" applyNumberFormat="1" applyFont="1" applyFill="1" applyBorder="1" applyAlignment="1" applyProtection="1">
      <alignment horizontal="center"/>
      <protection locked="0"/>
    </xf>
    <xf numFmtId="166" fontId="14" fillId="2" borderId="1" xfId="1" applyNumberFormat="1" applyFont="1" applyFill="1" applyBorder="1" applyAlignment="1" applyProtection="1">
      <alignment horizontal="center"/>
      <protection locked="0"/>
    </xf>
    <xf numFmtId="168" fontId="0" fillId="2" borderId="1" xfId="0" applyNumberFormat="1" applyFill="1" applyBorder="1" applyAlignment="1" applyProtection="1">
      <alignment horizontal="center"/>
      <protection locked="0"/>
    </xf>
    <xf numFmtId="3" fontId="0" fillId="5" borderId="1" xfId="0" applyNumberFormat="1" applyFill="1" applyBorder="1" applyAlignment="1" applyProtection="1">
      <alignment horizontal="center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10" fontId="14" fillId="0" borderId="1" xfId="1" applyNumberFormat="1" applyFont="1" applyBorder="1" applyAlignment="1" applyProtection="1">
      <alignment horizontal="center"/>
    </xf>
    <xf numFmtId="10" fontId="14" fillId="5" borderId="1" xfId="1" applyNumberFormat="1" applyFont="1" applyFill="1" applyBorder="1" applyAlignment="1" applyProtection="1">
      <alignment horizontal="center"/>
    </xf>
    <xf numFmtId="10" fontId="15" fillId="6" borderId="1" xfId="1" applyNumberFormat="1" applyFont="1" applyFill="1" applyBorder="1" applyAlignment="1" applyProtection="1">
      <alignment horizontal="center"/>
    </xf>
    <xf numFmtId="0" fontId="24" fillId="0" borderId="0" xfId="0" applyFo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164" fontId="16" fillId="0" borderId="1" xfId="0" applyNumberFormat="1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0" fontId="0" fillId="0" borderId="0" xfId="0" applyAlignment="1" applyProtection="1">
      <alignment horizontal="center" vertical="center"/>
      <protection locked="0"/>
    </xf>
    <xf numFmtId="10" fontId="14" fillId="0" borderId="0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10" borderId="1" xfId="0" applyFont="1" applyFill="1" applyBorder="1" applyAlignment="1" applyProtection="1">
      <alignment horizontal="center" vertical="center"/>
      <protection hidden="1"/>
    </xf>
    <xf numFmtId="14" fontId="23" fillId="10" borderId="1" xfId="0" applyNumberFormat="1" applyFont="1" applyFill="1" applyBorder="1" applyAlignment="1" applyProtection="1">
      <alignment horizontal="center" vertical="center"/>
      <protection hidden="1"/>
    </xf>
    <xf numFmtId="0" fontId="23" fillId="7" borderId="1" xfId="0" applyFont="1" applyFill="1" applyBorder="1" applyAlignment="1" applyProtection="1">
      <alignment horizontal="center" vertical="center"/>
      <protection hidden="1"/>
    </xf>
    <xf numFmtId="0" fontId="23" fillId="8" borderId="1" xfId="0" applyFont="1" applyFill="1" applyBorder="1" applyAlignment="1" applyProtection="1">
      <alignment horizontal="center" vertical="center"/>
      <protection hidden="1"/>
    </xf>
    <xf numFmtId="0" fontId="17" fillId="0" borderId="1" xfId="0" applyFont="1" applyBorder="1" applyAlignment="1" applyProtection="1">
      <alignment horizontal="center" vertical="center"/>
      <protection hidden="1"/>
    </xf>
    <xf numFmtId="165" fontId="17" fillId="7" borderId="1" xfId="0" applyNumberFormat="1" applyFont="1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10" fontId="14" fillId="7" borderId="1" xfId="1" applyNumberFormat="1" applyFont="1" applyFill="1" applyBorder="1" applyAlignment="1" applyProtection="1">
      <alignment horizontal="center" vertical="center"/>
      <protection hidden="1"/>
    </xf>
    <xf numFmtId="166" fontId="14" fillId="7" borderId="1" xfId="1" applyNumberFormat="1" applyFont="1" applyFill="1" applyBorder="1" applyAlignment="1" applyProtection="1">
      <alignment horizontal="center" vertical="center"/>
      <protection hidden="1"/>
    </xf>
    <xf numFmtId="0" fontId="17" fillId="9" borderId="1" xfId="0" applyFont="1" applyFill="1" applyBorder="1" applyAlignment="1" applyProtection="1">
      <alignment horizontal="center" vertical="center"/>
      <protection hidden="1"/>
    </xf>
    <xf numFmtId="167" fontId="0" fillId="9" borderId="1" xfId="0" applyNumberFormat="1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0" borderId="1" xfId="0" applyFill="1" applyBorder="1" applyAlignment="1" applyProtection="1">
      <alignment horizontal="center" vertical="center"/>
      <protection hidden="1"/>
    </xf>
    <xf numFmtId="166" fontId="14" fillId="10" borderId="1" xfId="1" applyNumberFormat="1" applyFont="1" applyFill="1" applyBorder="1" applyAlignment="1" applyProtection="1">
      <alignment horizontal="center" vertical="center"/>
      <protection hidden="1"/>
    </xf>
    <xf numFmtId="0" fontId="0" fillId="9" borderId="1" xfId="0" applyFill="1" applyBorder="1" applyAlignment="1" applyProtection="1">
      <alignment horizontal="center" vertical="center"/>
      <protection hidden="1"/>
    </xf>
    <xf numFmtId="10" fontId="14" fillId="9" borderId="1" xfId="1" applyNumberFormat="1" applyFont="1" applyFill="1" applyBorder="1" applyAlignment="1" applyProtection="1">
      <alignment horizontal="center" vertical="center"/>
      <protection hidden="1"/>
    </xf>
    <xf numFmtId="0" fontId="17" fillId="9" borderId="7" xfId="0" applyFont="1" applyFill="1" applyBorder="1" applyAlignment="1" applyProtection="1">
      <alignment vertical="center"/>
      <protection hidden="1"/>
    </xf>
    <xf numFmtId="10" fontId="17" fillId="9" borderId="1" xfId="1" applyNumberFormat="1" applyFont="1" applyFill="1" applyBorder="1" applyAlignment="1" applyProtection="1">
      <alignment horizontal="center" vertical="center"/>
      <protection hidden="1"/>
    </xf>
    <xf numFmtId="1" fontId="0" fillId="8" borderId="1" xfId="0" applyNumberFormat="1" applyFill="1" applyBorder="1" applyAlignment="1" applyProtection="1">
      <alignment horizontal="center" vertical="center"/>
      <protection hidden="1"/>
    </xf>
    <xf numFmtId="14" fontId="17" fillId="0" borderId="0" xfId="0" applyNumberFormat="1" applyFont="1" applyAlignment="1" applyProtection="1">
      <alignment horizontal="center" vertical="center"/>
      <protection hidden="1"/>
    </xf>
    <xf numFmtId="1" fontId="0" fillId="9" borderId="7" xfId="0" applyNumberFormat="1" applyFill="1" applyBorder="1" applyAlignment="1" applyProtection="1">
      <alignment horizontal="center" vertical="center"/>
      <protection hidden="1"/>
    </xf>
    <xf numFmtId="1" fontId="0" fillId="9" borderId="6" xfId="0" applyNumberFormat="1" applyFill="1" applyBorder="1" applyAlignment="1" applyProtection="1">
      <alignment horizontal="center" vertical="center"/>
      <protection hidden="1"/>
    </xf>
    <xf numFmtId="1" fontId="0" fillId="9" borderId="5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locked="0"/>
    </xf>
    <xf numFmtId="164" fontId="15" fillId="6" borderId="7" xfId="0" applyNumberFormat="1" applyFont="1" applyFill="1" applyBorder="1" applyAlignment="1">
      <alignment horizontal="center"/>
    </xf>
    <xf numFmtId="164" fontId="18" fillId="0" borderId="7" xfId="0" applyNumberFormat="1" applyFont="1" applyBorder="1" applyAlignment="1">
      <alignment horizontal="center"/>
    </xf>
    <xf numFmtId="164" fontId="18" fillId="0" borderId="1" xfId="0" applyNumberFormat="1" applyFont="1" applyBorder="1" applyAlignment="1">
      <alignment horizontal="center"/>
    </xf>
    <xf numFmtId="164" fontId="18" fillId="0" borderId="1" xfId="0" applyNumberFormat="1" applyFont="1" applyBorder="1" applyAlignment="1" applyProtection="1">
      <alignment horizontal="center"/>
      <protection locked="0"/>
    </xf>
    <xf numFmtId="164" fontId="15" fillId="6" borderId="1" xfId="0" applyNumberFormat="1" applyFont="1" applyFill="1" applyBorder="1" applyAlignment="1">
      <alignment horizontal="center"/>
    </xf>
    <xf numFmtId="0" fontId="6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20" fillId="6" borderId="1" xfId="0" applyFon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3" fontId="18" fillId="0" borderId="1" xfId="0" applyNumberFormat="1" applyFont="1" applyBorder="1" applyAlignment="1" applyProtection="1">
      <alignment horizont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14" fontId="18" fillId="0" borderId="1" xfId="0" applyNumberFormat="1" applyFont="1" applyBorder="1" applyAlignment="1" applyProtection="1">
      <alignment horizontal="left" wrapText="1"/>
      <protection locked="0"/>
    </xf>
    <xf numFmtId="0" fontId="18" fillId="0" borderId="1" xfId="0" applyFont="1" applyBorder="1" applyAlignment="1" applyProtection="1">
      <alignment horizontal="center" wrapText="1"/>
      <protection locked="0"/>
    </xf>
    <xf numFmtId="0" fontId="18" fillId="0" borderId="1" xfId="0" applyFont="1" applyBorder="1" applyAlignment="1" applyProtection="1">
      <alignment horizontal="left" wrapText="1"/>
      <protection locked="0"/>
    </xf>
    <xf numFmtId="0" fontId="0" fillId="11" borderId="1" xfId="0" applyFill="1" applyBorder="1" applyAlignment="1" applyProtection="1">
      <alignment horizontal="center" vertical="center"/>
      <protection locked="0"/>
    </xf>
    <xf numFmtId="3" fontId="17" fillId="12" borderId="1" xfId="0" applyNumberFormat="1" applyFont="1" applyFill="1" applyBorder="1" applyAlignment="1" applyProtection="1">
      <alignment horizontal="center" vertical="center"/>
      <protection locked="0"/>
    </xf>
    <xf numFmtId="2" fontId="15" fillId="6" borderId="5" xfId="0" applyNumberFormat="1" applyFont="1" applyFill="1" applyBorder="1" applyAlignment="1">
      <alignment horizontal="center"/>
    </xf>
    <xf numFmtId="3" fontId="0" fillId="0" borderId="0" xfId="0" applyNumberFormat="1" applyAlignment="1" applyProtection="1">
      <alignment horizontal="center"/>
      <protection locked="0"/>
    </xf>
    <xf numFmtId="2" fontId="15" fillId="6" borderId="7" xfId="0" applyNumberFormat="1" applyFont="1" applyFill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2" fontId="4" fillId="3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3" fontId="0" fillId="12" borderId="7" xfId="0" applyNumberFormat="1" applyFill="1" applyBorder="1" applyAlignment="1" applyProtection="1">
      <alignment horizontal="center"/>
      <protection locked="0"/>
    </xf>
    <xf numFmtId="3" fontId="0" fillId="1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5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left"/>
      <protection locked="0"/>
    </xf>
    <xf numFmtId="2" fontId="17" fillId="0" borderId="1" xfId="0" applyNumberFormat="1" applyFont="1" applyBorder="1" applyAlignment="1" applyProtection="1">
      <alignment horizontal="center"/>
      <protection locked="0"/>
    </xf>
    <xf numFmtId="0" fontId="17" fillId="0" borderId="1" xfId="0" applyFont="1" applyBorder="1" applyAlignment="1" applyProtection="1">
      <alignment horizontal="center"/>
      <protection locked="0"/>
    </xf>
    <xf numFmtId="10" fontId="0" fillId="2" borderId="1" xfId="0" applyNumberFormat="1" applyFill="1" applyBorder="1" applyAlignment="1" applyProtection="1">
      <alignment horizontal="center"/>
      <protection locked="0"/>
    </xf>
    <xf numFmtId="2" fontId="10" fillId="3" borderId="7" xfId="0" applyNumberFormat="1" applyFont="1" applyFill="1" applyBorder="1" applyAlignment="1">
      <alignment horizontal="center" vertical="center" wrapText="1"/>
    </xf>
    <xf numFmtId="2" fontId="10" fillId="3" borderId="6" xfId="0" applyNumberFormat="1" applyFont="1" applyFill="1" applyBorder="1" applyAlignment="1">
      <alignment horizontal="center" vertical="center" wrapText="1"/>
    </xf>
    <xf numFmtId="2" fontId="10" fillId="3" borderId="5" xfId="0" applyNumberFormat="1" applyFont="1" applyFill="1" applyBorder="1" applyAlignment="1">
      <alignment horizontal="center" vertical="center" wrapText="1"/>
    </xf>
    <xf numFmtId="0" fontId="0" fillId="13" borderId="1" xfId="0" applyFill="1" applyBorder="1" applyAlignment="1" applyProtection="1">
      <alignment horizontal="center"/>
      <protection locked="0"/>
    </xf>
    <xf numFmtId="0" fontId="10" fillId="3" borderId="3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 wrapText="1"/>
    </xf>
    <xf numFmtId="0" fontId="0" fillId="12" borderId="1" xfId="0" applyFill="1" applyBorder="1" applyAlignment="1" applyProtection="1">
      <alignment horizontal="center"/>
      <protection locked="0"/>
    </xf>
    <xf numFmtId="14" fontId="0" fillId="12" borderId="7" xfId="0" applyNumberFormat="1" applyFill="1" applyBorder="1" applyAlignment="1" applyProtection="1">
      <alignment horizontal="center"/>
      <protection locked="0"/>
    </xf>
    <xf numFmtId="14" fontId="0" fillId="12" borderId="5" xfId="0" applyNumberFormat="1" applyFill="1" applyBorder="1" applyAlignment="1" applyProtection="1">
      <alignment horizontal="center"/>
      <protection locked="0"/>
    </xf>
    <xf numFmtId="2" fontId="10" fillId="3" borderId="3" xfId="0" applyNumberFormat="1" applyFont="1" applyFill="1" applyBorder="1" applyAlignment="1">
      <alignment horizontal="center" vertical="center" wrapText="1"/>
    </xf>
    <xf numFmtId="2" fontId="10" fillId="3" borderId="4" xfId="0" applyNumberFormat="1" applyFont="1" applyFill="1" applyBorder="1" applyAlignment="1">
      <alignment horizontal="center" vertical="center" wrapText="1"/>
    </xf>
    <xf numFmtId="3" fontId="0" fillId="2" borderId="1" xfId="0" applyNumberFormat="1" applyFill="1" applyBorder="1" applyAlignment="1" applyProtection="1">
      <alignment horizontal="center"/>
      <protection locked="0"/>
    </xf>
    <xf numFmtId="2" fontId="10" fillId="3" borderId="9" xfId="0" applyNumberFormat="1" applyFont="1" applyFill="1" applyBorder="1" applyAlignment="1">
      <alignment horizontal="center" vertical="center" wrapText="1"/>
    </xf>
    <xf numFmtId="2" fontId="10" fillId="3" borderId="10" xfId="0" applyNumberFormat="1" applyFont="1" applyFill="1" applyBorder="1" applyAlignment="1">
      <alignment horizontal="center" vertical="center" wrapText="1"/>
    </xf>
    <xf numFmtId="2" fontId="10" fillId="3" borderId="11" xfId="0" applyNumberFormat="1" applyFont="1" applyFill="1" applyBorder="1" applyAlignment="1">
      <alignment horizontal="center" vertical="center" wrapText="1"/>
    </xf>
    <xf numFmtId="0" fontId="0" fillId="14" borderId="1" xfId="0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7" fillId="9" borderId="7" xfId="0" applyFont="1" applyFill="1" applyBorder="1" applyAlignment="1" applyProtection="1">
      <alignment horizontal="center" vertical="center"/>
      <protection hidden="1"/>
    </xf>
    <xf numFmtId="0" fontId="17" fillId="9" borderId="6" xfId="0" applyFont="1" applyFill="1" applyBorder="1" applyAlignment="1" applyProtection="1">
      <alignment horizontal="center" vertical="center"/>
      <protection hidden="1"/>
    </xf>
    <xf numFmtId="0" fontId="17" fillId="9" borderId="5" xfId="0" applyFont="1" applyFill="1" applyBorder="1" applyAlignment="1" applyProtection="1">
      <alignment horizontal="center" vertical="center"/>
      <protection hidden="1"/>
    </xf>
    <xf numFmtId="0" fontId="17" fillId="9" borderId="3" xfId="0" applyFont="1" applyFill="1" applyBorder="1" applyAlignment="1" applyProtection="1">
      <alignment horizontal="center" vertical="center"/>
      <protection hidden="1"/>
    </xf>
    <xf numFmtId="0" fontId="17" fillId="9" borderId="4" xfId="0" applyFont="1" applyFill="1" applyBorder="1" applyAlignment="1" applyProtection="1">
      <alignment horizontal="center" vertical="center"/>
      <protection hidden="1"/>
    </xf>
    <xf numFmtId="0" fontId="17" fillId="9" borderId="9" xfId="0" applyFont="1" applyFill="1" applyBorder="1" applyAlignment="1" applyProtection="1">
      <alignment horizontal="center" vertical="center"/>
      <protection hidden="1"/>
    </xf>
    <xf numFmtId="0" fontId="17" fillId="9" borderId="10" xfId="0" applyFont="1" applyFill="1" applyBorder="1" applyAlignment="1" applyProtection="1">
      <alignment horizontal="center" vertical="center"/>
      <protection hidden="1"/>
    </xf>
    <xf numFmtId="0" fontId="17" fillId="9" borderId="11" xfId="0" applyFont="1" applyFill="1" applyBorder="1" applyAlignment="1" applyProtection="1">
      <alignment horizontal="center" vertical="center"/>
      <protection hidden="1"/>
    </xf>
    <xf numFmtId="0" fontId="17" fillId="9" borderId="12" xfId="0" applyFont="1" applyFill="1" applyBorder="1" applyAlignment="1" applyProtection="1">
      <alignment horizontal="center" vertical="center"/>
      <protection hidden="1"/>
    </xf>
    <xf numFmtId="0" fontId="17" fillId="9" borderId="2" xfId="0" applyFont="1" applyFill="1" applyBorder="1" applyAlignment="1" applyProtection="1">
      <alignment horizontal="center" vertical="center"/>
      <protection hidden="1"/>
    </xf>
    <xf numFmtId="0" fontId="17" fillId="9" borderId="13" xfId="0" applyFont="1" applyFill="1" applyBorder="1" applyAlignment="1" applyProtection="1">
      <alignment horizontal="center" vertical="center"/>
      <protection hidden="1"/>
    </xf>
    <xf numFmtId="0" fontId="17" fillId="9" borderId="3" xfId="0" applyFont="1" applyFill="1" applyBorder="1" applyAlignment="1" applyProtection="1">
      <alignment horizontal="center" vertical="center" wrapText="1"/>
      <protection hidden="1"/>
    </xf>
    <xf numFmtId="0" fontId="17" fillId="9" borderId="4" xfId="0" applyFont="1" applyFill="1" applyBorder="1" applyAlignment="1" applyProtection="1">
      <alignment horizontal="center" vertical="center" wrapText="1"/>
      <protection hidden="1"/>
    </xf>
    <xf numFmtId="1" fontId="0" fillId="9" borderId="7" xfId="0" applyNumberFormat="1" applyFill="1" applyBorder="1" applyAlignment="1" applyProtection="1">
      <alignment horizontal="center" vertical="center"/>
      <protection hidden="1"/>
    </xf>
    <xf numFmtId="1" fontId="0" fillId="9" borderId="6" xfId="0" applyNumberFormat="1" applyFill="1" applyBorder="1" applyAlignment="1" applyProtection="1">
      <alignment horizontal="center" vertical="center"/>
      <protection hidden="1"/>
    </xf>
    <xf numFmtId="1" fontId="0" fillId="9" borderId="5" xfId="0" applyNumberFormat="1" applyFill="1" applyBorder="1" applyAlignment="1" applyProtection="1">
      <alignment horizontal="center" vertical="center"/>
      <protection hidden="1"/>
    </xf>
    <xf numFmtId="0" fontId="23" fillId="10" borderId="7" xfId="0" applyFont="1" applyFill="1" applyBorder="1" applyAlignment="1" applyProtection="1">
      <alignment horizontal="center" vertical="center"/>
      <protection hidden="1"/>
    </xf>
    <xf numFmtId="0" fontId="23" fillId="10" borderId="5" xfId="0" applyFont="1" applyFill="1" applyBorder="1" applyAlignment="1" applyProtection="1">
      <alignment horizontal="center" vertical="center"/>
      <protection hidden="1"/>
    </xf>
    <xf numFmtId="0" fontId="23" fillId="10" borderId="6" xfId="0" applyFont="1" applyFill="1" applyBorder="1" applyAlignment="1" applyProtection="1">
      <alignment horizontal="center" vertical="center"/>
      <protection hidden="1"/>
    </xf>
    <xf numFmtId="1" fontId="17" fillId="9" borderId="3" xfId="0" applyNumberFormat="1" applyFont="1" applyFill="1" applyBorder="1" applyAlignment="1" applyProtection="1">
      <alignment horizontal="center" vertical="center"/>
      <protection hidden="1"/>
    </xf>
    <xf numFmtId="1" fontId="17" fillId="9" borderId="8" xfId="0" applyNumberFormat="1" applyFont="1" applyFill="1" applyBorder="1" applyAlignment="1" applyProtection="1">
      <alignment horizontal="center" vertical="center"/>
      <protection hidden="1"/>
    </xf>
    <xf numFmtId="1" fontId="17" fillId="9" borderId="4" xfId="0" applyNumberFormat="1" applyFont="1" applyFill="1" applyBorder="1" applyAlignment="1" applyProtection="1">
      <alignment horizontal="center" vertical="center"/>
      <protection hidden="1"/>
    </xf>
    <xf numFmtId="166" fontId="25" fillId="9" borderId="3" xfId="1" applyNumberFormat="1" applyFont="1" applyFill="1" applyBorder="1" applyAlignment="1" applyProtection="1">
      <alignment horizontal="center" vertical="center"/>
      <protection hidden="1"/>
    </xf>
    <xf numFmtId="166" fontId="25" fillId="9" borderId="8" xfId="1" applyNumberFormat="1" applyFont="1" applyFill="1" applyBorder="1" applyAlignment="1" applyProtection="1">
      <alignment horizontal="center" vertical="center"/>
      <protection hidden="1"/>
    </xf>
    <xf numFmtId="166" fontId="25" fillId="9" borderId="4" xfId="1" applyNumberFormat="1" applyFont="1" applyFill="1" applyBorder="1" applyAlignment="1" applyProtection="1">
      <alignment horizontal="center" vertical="center"/>
      <protection hidden="1"/>
    </xf>
    <xf numFmtId="0" fontId="0" fillId="9" borderId="7" xfId="0" applyFill="1" applyBorder="1" applyAlignment="1" applyProtection="1">
      <alignment horizontal="center" vertical="center"/>
      <protection hidden="1"/>
    </xf>
    <xf numFmtId="0" fontId="0" fillId="9" borderId="5" xfId="0" applyFill="1" applyBorder="1" applyAlignment="1" applyProtection="1">
      <alignment horizontal="center" vertical="center"/>
      <protection hidden="1"/>
    </xf>
    <xf numFmtId="0" fontId="23" fillId="0" borderId="1" xfId="0" applyFont="1" applyBorder="1" applyAlignment="1" applyProtection="1">
      <alignment horizontal="center" vertical="center"/>
      <protection hidden="1"/>
    </xf>
    <xf numFmtId="0" fontId="26" fillId="0" borderId="1" xfId="0" applyFont="1" applyBorder="1" applyAlignment="1" applyProtection="1">
      <alignment horizontal="center" vertical="center"/>
      <protection hidden="1"/>
    </xf>
    <xf numFmtId="10" fontId="25" fillId="9" borderId="3" xfId="1" applyNumberFormat="1" applyFont="1" applyFill="1" applyBorder="1" applyAlignment="1" applyProtection="1">
      <alignment horizontal="center" vertical="center"/>
      <protection hidden="1"/>
    </xf>
    <xf numFmtId="10" fontId="25" fillId="9" borderId="8" xfId="1" applyNumberFormat="1" applyFont="1" applyFill="1" applyBorder="1" applyAlignment="1" applyProtection="1">
      <alignment horizontal="center" vertical="center"/>
      <protection hidden="1"/>
    </xf>
    <xf numFmtId="10" fontId="25" fillId="9" borderId="4" xfId="1" applyNumberFormat="1" applyFont="1" applyFill="1" applyBorder="1" applyAlignment="1" applyProtection="1">
      <alignment horizontal="center" vertical="center"/>
      <protection hidden="1"/>
    </xf>
    <xf numFmtId="0" fontId="27" fillId="8" borderId="12" xfId="0" applyFont="1" applyFill="1" applyBorder="1" applyAlignment="1" applyProtection="1">
      <alignment horizontal="center" vertical="center"/>
      <protection hidden="1"/>
    </xf>
    <xf numFmtId="0" fontId="27" fillId="8" borderId="2" xfId="0" applyFont="1" applyFill="1" applyBorder="1" applyAlignment="1" applyProtection="1">
      <alignment horizontal="center" vertical="center"/>
      <protection hidden="1"/>
    </xf>
    <xf numFmtId="0" fontId="17" fillId="9" borderId="1" xfId="0" applyFont="1" applyFill="1" applyBorder="1" applyAlignment="1" applyProtection="1">
      <alignment horizontal="center" vertical="center"/>
      <protection hidden="1"/>
    </xf>
    <xf numFmtId="1" fontId="17" fillId="0" borderId="3" xfId="0" applyNumberFormat="1" applyFont="1" applyBorder="1" applyAlignment="1" applyProtection="1">
      <alignment horizontal="center" vertical="center"/>
      <protection hidden="1"/>
    </xf>
    <xf numFmtId="1" fontId="17" fillId="0" borderId="8" xfId="0" applyNumberFormat="1" applyFont="1" applyBorder="1" applyAlignment="1" applyProtection="1">
      <alignment horizontal="center" vertical="center"/>
      <protection hidden="1"/>
    </xf>
    <xf numFmtId="1" fontId="17" fillId="0" borderId="4" xfId="0" applyNumberFormat="1" applyFont="1" applyBorder="1" applyAlignment="1" applyProtection="1">
      <alignment horizontal="center" vertical="center"/>
      <protection hidden="1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Uniformidade e Peso Corporal - Cria e Recria</a:t>
            </a:r>
          </a:p>
        </c:rich>
      </c:tx>
      <c:layout>
        <c:manualLayout>
          <c:xMode val="edge"/>
          <c:yMode val="edge"/>
          <c:x val="0.23604652251626992"/>
          <c:y val="2.755258332434473E-2"/>
        </c:manualLayout>
      </c:layout>
      <c:overlay val="0"/>
      <c:spPr>
        <a:solidFill>
          <a:sysClr val="window" lastClr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697674418604657E-2"/>
          <c:y val="0.10447513422813967"/>
          <c:w val="0.82790697674418601"/>
          <c:h val="0.73507095246147069"/>
        </c:manualLayout>
      </c:layout>
      <c:lineChart>
        <c:grouping val="standard"/>
        <c:varyColors val="0"/>
        <c:ser>
          <c:idx val="0"/>
          <c:order val="0"/>
          <c:tx>
            <c:strRef>
              <c:f>'Cria e Recria'!$R$12</c:f>
              <c:strCache>
                <c:ptCount val="1"/>
                <c:pt idx="0">
                  <c:v>Peso Real (g)</c:v>
                </c:pt>
              </c:strCache>
            </c:strRef>
          </c:tx>
          <c:spPr>
            <a:ln w="28575">
              <a:solidFill>
                <a:srgbClr val="C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C00000"/>
              </a:solidFill>
            </c:spPr>
          </c:marker>
          <c:cat>
            <c:numRef>
              <c:f>'Cria e Recria'!$B$15:$B$32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cat>
          <c:val>
            <c:numRef>
              <c:f>'Cria e Recria'!$R$15:$R$32</c:f>
              <c:numCache>
                <c:formatCode>#,##0</c:formatCode>
                <c:ptCount val="1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5D-43DE-855C-D52E469EA5F8}"/>
            </c:ext>
          </c:extLst>
        </c:ser>
        <c:ser>
          <c:idx val="3"/>
          <c:order val="1"/>
          <c:tx>
            <c:strRef>
              <c:f>'Cria e Recria'!$S$12</c:f>
              <c:strCache>
                <c:ptCount val="1"/>
                <c:pt idx="0">
                  <c:v>Peso Padrão Min. (g)</c:v>
                </c:pt>
              </c:strCache>
            </c:strRef>
          </c:tx>
          <c:spPr>
            <a:ln w="19050">
              <a:solidFill>
                <a:srgbClr val="00B0F0"/>
              </a:solidFill>
              <a:prstDash val="solid"/>
            </a:ln>
          </c:spPr>
          <c:marker>
            <c:symbol val="none"/>
          </c:marker>
          <c:val>
            <c:numRef>
              <c:f>'Cria e Recria'!$S$15:$S$32</c:f>
              <c:numCache>
                <c:formatCode>#,##0</c:formatCode>
                <c:ptCount val="18"/>
                <c:pt idx="0">
                  <c:v>67.899999999999991</c:v>
                </c:pt>
                <c:pt idx="1">
                  <c:v>116.39999999999999</c:v>
                </c:pt>
                <c:pt idx="2">
                  <c:v>179.45</c:v>
                </c:pt>
                <c:pt idx="3">
                  <c:v>247.35</c:v>
                </c:pt>
                <c:pt idx="4">
                  <c:v>323.98</c:v>
                </c:pt>
                <c:pt idx="5">
                  <c:v>412.25</c:v>
                </c:pt>
                <c:pt idx="6">
                  <c:v>508.28</c:v>
                </c:pt>
                <c:pt idx="7">
                  <c:v>613.52499999999998</c:v>
                </c:pt>
                <c:pt idx="8">
                  <c:v>711.98</c:v>
                </c:pt>
                <c:pt idx="9">
                  <c:v>799.28</c:v>
                </c:pt>
                <c:pt idx="10">
                  <c:v>879.40200000000004</c:v>
                </c:pt>
                <c:pt idx="11">
                  <c:v>953.51</c:v>
                </c:pt>
                <c:pt idx="12">
                  <c:v>1022.38</c:v>
                </c:pt>
                <c:pt idx="13">
                  <c:v>1086.3999999999999</c:v>
                </c:pt>
                <c:pt idx="14">
                  <c:v>1145.57</c:v>
                </c:pt>
                <c:pt idx="15">
                  <c:v>1199.8899999999999</c:v>
                </c:pt>
                <c:pt idx="16">
                  <c:v>1251.3</c:v>
                </c:pt>
                <c:pt idx="17">
                  <c:v>1301.74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5D-43DE-855C-D52E469EA5F8}"/>
            </c:ext>
          </c:extLst>
        </c:ser>
        <c:ser>
          <c:idx val="4"/>
          <c:order val="2"/>
          <c:tx>
            <c:strRef>
              <c:f>'Cria e Recria'!$T$12</c:f>
              <c:strCache>
                <c:ptCount val="1"/>
                <c:pt idx="0">
                  <c:v>Peso Padrão Máx. (g)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val>
            <c:numRef>
              <c:f>'Cria e Recria'!$T$15:$T$32</c:f>
              <c:numCache>
                <c:formatCode>#,##0</c:formatCode>
                <c:ptCount val="18"/>
                <c:pt idx="0">
                  <c:v>72.100000000000009</c:v>
                </c:pt>
                <c:pt idx="1">
                  <c:v>123.60000000000001</c:v>
                </c:pt>
                <c:pt idx="2">
                  <c:v>190.55</c:v>
                </c:pt>
                <c:pt idx="3">
                  <c:v>262.65000000000003</c:v>
                </c:pt>
                <c:pt idx="4">
                  <c:v>344.02</c:v>
                </c:pt>
                <c:pt idx="5">
                  <c:v>437.75</c:v>
                </c:pt>
                <c:pt idx="6">
                  <c:v>539.72</c:v>
                </c:pt>
                <c:pt idx="7">
                  <c:v>651.47500000000002</c:v>
                </c:pt>
                <c:pt idx="8">
                  <c:v>756.02</c:v>
                </c:pt>
                <c:pt idx="9">
                  <c:v>848.72</c:v>
                </c:pt>
                <c:pt idx="10">
                  <c:v>933.798</c:v>
                </c:pt>
                <c:pt idx="11">
                  <c:v>1012.49</c:v>
                </c:pt>
                <c:pt idx="12">
                  <c:v>1085.6200000000001</c:v>
                </c:pt>
                <c:pt idx="13">
                  <c:v>1153.6000000000001</c:v>
                </c:pt>
                <c:pt idx="14">
                  <c:v>1216.43</c:v>
                </c:pt>
                <c:pt idx="15">
                  <c:v>1274.1100000000001</c:v>
                </c:pt>
                <c:pt idx="16">
                  <c:v>1328.7</c:v>
                </c:pt>
                <c:pt idx="17">
                  <c:v>1382.26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4A-4289-AF01-34FECA915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725904"/>
        <c:axId val="357728256"/>
      </c:lineChart>
      <c:lineChart>
        <c:grouping val="standard"/>
        <c:varyColors val="0"/>
        <c:ser>
          <c:idx val="1"/>
          <c:order val="3"/>
          <c:tx>
            <c:strRef>
              <c:f>'Uniformidade e Peso Corporal'!$B$56</c:f>
              <c:strCache>
                <c:ptCount val="1"/>
                <c:pt idx="0">
                  <c:v>Uniformidade</c:v>
                </c:pt>
              </c:strCache>
            </c:strRef>
          </c:tx>
          <c:spPr>
            <a:ln w="25400">
              <a:solidFill>
                <a:srgbClr val="92D050"/>
              </a:solidFill>
              <a:prstDash val="solid"/>
            </a:ln>
          </c:spPr>
          <c:marker>
            <c:symbol val="none"/>
          </c:marker>
          <c:val>
            <c:numRef>
              <c:f>'Uniformidade e Peso Corporal'!$B$57:$B$74</c:f>
              <c:numCache>
                <c:formatCode>General</c:formatCode>
                <c:ptCount val="18"/>
                <c:pt idx="0">
                  <c:v>80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5D-43DE-855C-D52E469EA5F8}"/>
            </c:ext>
          </c:extLst>
        </c:ser>
        <c:ser>
          <c:idx val="2"/>
          <c:order val="4"/>
          <c:tx>
            <c:v>Uniformidade Real</c:v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circle"/>
            <c:size val="5"/>
            <c:spPr>
              <a:solidFill>
                <a:schemeClr val="tx1">
                  <a:lumMod val="95000"/>
                  <a:lumOff val="5000"/>
                </a:schemeClr>
              </a:solidFill>
              <a:ln>
                <a:solidFill>
                  <a:schemeClr val="tx1">
                    <a:lumMod val="95000"/>
                    <a:lumOff val="5000"/>
                  </a:schemeClr>
                </a:solidFill>
              </a:ln>
            </c:spPr>
          </c:marker>
          <c:val>
            <c:numRef>
              <c:f>'Cria e Recria'!$W$15:$W$32</c:f>
              <c:numCache>
                <c:formatCode>0.00</c:formatCode>
                <c:ptCount val="1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5D-43DE-855C-D52E469EA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729040"/>
        <c:axId val="334901600"/>
      </c:lineChart>
      <c:catAx>
        <c:axId val="357725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Idade/Semanas</a:t>
                </a:r>
              </a:p>
            </c:rich>
          </c:tx>
          <c:layout>
            <c:manualLayout>
              <c:xMode val="edge"/>
              <c:yMode val="edge"/>
              <c:x val="0.4499999724588466"/>
              <c:y val="0.8897892557950803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3577282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57728256"/>
        <c:scaling>
          <c:orientation val="minMax"/>
          <c:max val="1700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Peso Corporal (g)</a:t>
                </a:r>
              </a:p>
            </c:rich>
          </c:tx>
          <c:layout>
            <c:manualLayout>
              <c:xMode val="edge"/>
              <c:yMode val="edge"/>
              <c:x val="1.2790662447361972E-2"/>
              <c:y val="0.3665993805568824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357725904"/>
        <c:crosses val="autoZero"/>
        <c:crossBetween val="between"/>
        <c:majorUnit val="100"/>
        <c:minorUnit val="50"/>
      </c:valAx>
      <c:catAx>
        <c:axId val="357729040"/>
        <c:scaling>
          <c:orientation val="minMax"/>
        </c:scaling>
        <c:delete val="1"/>
        <c:axPos val="b"/>
        <c:majorTickMark val="out"/>
        <c:minorTickMark val="none"/>
        <c:tickLblPos val="nextTo"/>
        <c:crossAx val="334901600"/>
        <c:crosses val="autoZero"/>
        <c:auto val="0"/>
        <c:lblAlgn val="ctr"/>
        <c:lblOffset val="100"/>
        <c:noMultiLvlLbl val="0"/>
      </c:catAx>
      <c:valAx>
        <c:axId val="334901600"/>
        <c:scaling>
          <c:orientation val="minMax"/>
          <c:max val="1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Uniformidade (%)</a:t>
                </a:r>
              </a:p>
            </c:rich>
          </c:tx>
          <c:layout>
            <c:manualLayout>
              <c:xMode val="edge"/>
              <c:yMode val="edge"/>
              <c:x val="0.96051336709878743"/>
              <c:y val="0.3551736854810956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357729040"/>
        <c:crosses val="max"/>
        <c:crossBetween val="between"/>
        <c:majorUnit val="10"/>
        <c:minorUnit val="10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9970046241596504"/>
          <c:y val="0.93931984529331103"/>
          <c:w val="0.68615190434245066"/>
          <c:h val="3.585599745237325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Consumo de Ração e Mortalidade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'Cria e Recria'!$P$12</c:f>
              <c:strCache>
                <c:ptCount val="1"/>
                <c:pt idx="0">
                  <c:v>GAD Real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'Cria e Recria'!$P$15:$P$32</c:f>
              <c:numCache>
                <c:formatCode>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0C-4549-99A5-37614BB11A70}"/>
            </c:ext>
          </c:extLst>
        </c:ser>
        <c:ser>
          <c:idx val="1"/>
          <c:order val="1"/>
          <c:tx>
            <c:strRef>
              <c:f>'Cria e Recria'!$Q$12</c:f>
              <c:strCache>
                <c:ptCount val="1"/>
                <c:pt idx="0">
                  <c:v>GAD Padrão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val>
            <c:numRef>
              <c:f>'Cria e Recria'!$Q$15:$Q$32</c:f>
              <c:numCache>
                <c:formatCode>General</c:formatCode>
                <c:ptCount val="18"/>
                <c:pt idx="0">
                  <c:v>10</c:v>
                </c:pt>
                <c:pt idx="1">
                  <c:v>17</c:v>
                </c:pt>
                <c:pt idx="2">
                  <c:v>23</c:v>
                </c:pt>
                <c:pt idx="3">
                  <c:v>29</c:v>
                </c:pt>
                <c:pt idx="4">
                  <c:v>34</c:v>
                </c:pt>
                <c:pt idx="5">
                  <c:v>38</c:v>
                </c:pt>
                <c:pt idx="6">
                  <c:v>42</c:v>
                </c:pt>
                <c:pt idx="7">
                  <c:v>46</c:v>
                </c:pt>
                <c:pt idx="8">
                  <c:v>49</c:v>
                </c:pt>
                <c:pt idx="9">
                  <c:v>52</c:v>
                </c:pt>
                <c:pt idx="10">
                  <c:v>55</c:v>
                </c:pt>
                <c:pt idx="11">
                  <c:v>58</c:v>
                </c:pt>
                <c:pt idx="12">
                  <c:v>61</c:v>
                </c:pt>
                <c:pt idx="13">
                  <c:v>64</c:v>
                </c:pt>
                <c:pt idx="14">
                  <c:v>67</c:v>
                </c:pt>
                <c:pt idx="15">
                  <c:v>71</c:v>
                </c:pt>
                <c:pt idx="16">
                  <c:v>75</c:v>
                </c:pt>
                <c:pt idx="17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0C-4549-99A5-37614BB1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7596047"/>
        <c:axId val="1307603247"/>
      </c:lineChart>
      <c:lineChart>
        <c:grouping val="standard"/>
        <c:varyColors val="0"/>
        <c:ser>
          <c:idx val="2"/>
          <c:order val="2"/>
          <c:tx>
            <c:strRef>
              <c:f>'Consumo de Ração e Mortalidade'!$B$99</c:f>
              <c:strCache>
                <c:ptCount val="1"/>
                <c:pt idx="0">
                  <c:v>% Mortalidade Padrão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val>
            <c:numRef>
              <c:f>'Consumo de Ração e Mortalidade'!$B$100:$B$117</c:f>
              <c:numCache>
                <c:formatCode>0.00</c:formatCode>
                <c:ptCount val="18"/>
                <c:pt idx="0">
                  <c:v>0.70000000000000284</c:v>
                </c:pt>
                <c:pt idx="1">
                  <c:v>0.81999999999999318</c:v>
                </c:pt>
                <c:pt idx="2">
                  <c:v>0.93999999999999773</c:v>
                </c:pt>
                <c:pt idx="3">
                  <c:v>1.0600000000000023</c:v>
                </c:pt>
                <c:pt idx="4">
                  <c:v>1.1800000000000068</c:v>
                </c:pt>
                <c:pt idx="5">
                  <c:v>1.2999999999999972</c:v>
                </c:pt>
                <c:pt idx="6">
                  <c:v>1.4200000000000017</c:v>
                </c:pt>
                <c:pt idx="7">
                  <c:v>1.5400000000000063</c:v>
                </c:pt>
                <c:pt idx="8">
                  <c:v>1.6599999999999966</c:v>
                </c:pt>
                <c:pt idx="9">
                  <c:v>1.7800000000000011</c:v>
                </c:pt>
                <c:pt idx="10">
                  <c:v>1.9000000000000057</c:v>
                </c:pt>
                <c:pt idx="11">
                  <c:v>2.019999999999996</c:v>
                </c:pt>
                <c:pt idx="12">
                  <c:v>2.1400000000000006</c:v>
                </c:pt>
                <c:pt idx="13">
                  <c:v>2.2600000000000051</c:v>
                </c:pt>
                <c:pt idx="14">
                  <c:v>2.3799999999999955</c:v>
                </c:pt>
                <c:pt idx="15">
                  <c:v>2.5</c:v>
                </c:pt>
                <c:pt idx="16">
                  <c:v>2.6200000000000045</c:v>
                </c:pt>
                <c:pt idx="17">
                  <c:v>2.7399999999999949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C0C-4549-99A5-37614BB11A70}"/>
            </c:ext>
          </c:extLst>
        </c:ser>
        <c:ser>
          <c:idx val="3"/>
          <c:order val="3"/>
          <c:tx>
            <c:strRef>
              <c:f>'Consumo de Ração e Mortalidade'!$C$99</c:f>
              <c:strCache>
                <c:ptCount val="1"/>
                <c:pt idx="0">
                  <c:v>% Mortalidade Real</c:v>
                </c:pt>
              </c:strCache>
            </c:strRef>
          </c:tx>
          <c:spPr>
            <a:ln w="2857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'Consumo de Ração e Mortalidade'!$C$100:$C$117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C0C-4549-99A5-37614BB1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3107663"/>
        <c:axId val="1303108623"/>
      </c:lineChart>
      <c:catAx>
        <c:axId val="130759604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Idade (Sem)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7603247"/>
        <c:crosses val="autoZero"/>
        <c:auto val="1"/>
        <c:lblAlgn val="ctr"/>
        <c:lblOffset val="100"/>
        <c:noMultiLvlLbl val="0"/>
      </c:catAx>
      <c:valAx>
        <c:axId val="1307603247"/>
        <c:scaling>
          <c:orientation val="minMax"/>
          <c:max val="8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7596047"/>
        <c:crosses val="autoZero"/>
        <c:crossBetween val="between"/>
      </c:valAx>
      <c:valAx>
        <c:axId val="1303108623"/>
        <c:scaling>
          <c:orientation val="minMax"/>
          <c:max val="4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Mortalidade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3107663"/>
        <c:crosses val="max"/>
        <c:crossBetween val="between"/>
      </c:valAx>
      <c:catAx>
        <c:axId val="1303107663"/>
        <c:scaling>
          <c:orientation val="minMax"/>
        </c:scaling>
        <c:delete val="1"/>
        <c:axPos val="b"/>
        <c:majorTickMark val="out"/>
        <c:minorTickMark val="none"/>
        <c:tickLblPos val="nextTo"/>
        <c:crossAx val="130310862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Produção de Ovos e Ovo/ Ave Alojada</a:t>
            </a:r>
          </a:p>
        </c:rich>
      </c:tx>
      <c:layout>
        <c:manualLayout>
          <c:xMode val="edge"/>
          <c:yMode val="edge"/>
          <c:x val="0.30345572354211664"/>
          <c:y val="7.7821011673151752E-3"/>
        </c:manualLayout>
      </c:layout>
      <c:overlay val="0"/>
      <c:spPr>
        <a:solidFill>
          <a:sysClr val="window" lastClr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342890993917333E-2"/>
          <c:y val="8.8004638955014342E-2"/>
          <c:w val="0.83989523987687298"/>
          <c:h val="0.77215914871106228"/>
        </c:manualLayout>
      </c:layout>
      <c:lineChart>
        <c:grouping val="standard"/>
        <c:varyColors val="0"/>
        <c:ser>
          <c:idx val="1"/>
          <c:order val="0"/>
          <c:tx>
            <c:strRef>
              <c:f>Produção!$K$12</c:f>
              <c:strCache>
                <c:ptCount val="1"/>
                <c:pt idx="0">
                  <c:v>Produção Real (%)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Produção!$B$15:$B$93</c:f>
              <c:numCache>
                <c:formatCode>General</c:formatCode>
                <c:ptCount val="79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  <c:pt idx="51">
                  <c:v>68</c:v>
                </c:pt>
                <c:pt idx="52">
                  <c:v>69</c:v>
                </c:pt>
                <c:pt idx="53">
                  <c:v>70</c:v>
                </c:pt>
                <c:pt idx="54">
                  <c:v>71</c:v>
                </c:pt>
                <c:pt idx="55">
                  <c:v>72</c:v>
                </c:pt>
                <c:pt idx="56">
                  <c:v>73</c:v>
                </c:pt>
                <c:pt idx="57">
                  <c:v>74</c:v>
                </c:pt>
                <c:pt idx="58">
                  <c:v>75</c:v>
                </c:pt>
                <c:pt idx="59">
                  <c:v>76</c:v>
                </c:pt>
                <c:pt idx="60">
                  <c:v>77</c:v>
                </c:pt>
                <c:pt idx="61">
                  <c:v>78</c:v>
                </c:pt>
                <c:pt idx="62">
                  <c:v>79</c:v>
                </c:pt>
                <c:pt idx="63">
                  <c:v>80</c:v>
                </c:pt>
                <c:pt idx="64">
                  <c:v>81</c:v>
                </c:pt>
                <c:pt idx="65">
                  <c:v>82</c:v>
                </c:pt>
                <c:pt idx="66">
                  <c:v>83</c:v>
                </c:pt>
                <c:pt idx="67">
                  <c:v>84</c:v>
                </c:pt>
                <c:pt idx="68">
                  <c:v>85</c:v>
                </c:pt>
                <c:pt idx="69">
                  <c:v>86</c:v>
                </c:pt>
                <c:pt idx="70">
                  <c:v>87</c:v>
                </c:pt>
                <c:pt idx="71">
                  <c:v>88</c:v>
                </c:pt>
                <c:pt idx="72">
                  <c:v>89</c:v>
                </c:pt>
                <c:pt idx="73">
                  <c:v>90</c:v>
                </c:pt>
                <c:pt idx="74">
                  <c:v>91</c:v>
                </c:pt>
                <c:pt idx="75">
                  <c:v>92</c:v>
                </c:pt>
                <c:pt idx="76">
                  <c:v>93</c:v>
                </c:pt>
                <c:pt idx="77">
                  <c:v>94</c:v>
                </c:pt>
                <c:pt idx="78">
                  <c:v>95</c:v>
                </c:pt>
              </c:numCache>
            </c:numRef>
          </c:cat>
          <c:val>
            <c:numRef>
              <c:f>Produção!$K$15:$K$98</c:f>
              <c:numCache>
                <c:formatCode>0.00</c:formatCode>
                <c:ptCount val="8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29-438A-A6DB-B4787C829602}"/>
            </c:ext>
          </c:extLst>
        </c:ser>
        <c:ser>
          <c:idx val="2"/>
          <c:order val="1"/>
          <c:tx>
            <c:strRef>
              <c:f>Produção!$L$12</c:f>
              <c:strCache>
                <c:ptCount val="1"/>
                <c:pt idx="0">
                  <c:v>Produção Padrão Min. (%)</c:v>
                </c:pt>
              </c:strCache>
            </c:strRef>
          </c:tx>
          <c:spPr>
            <a:ln w="19050">
              <a:solidFill>
                <a:srgbClr val="00B0F0"/>
              </a:solidFill>
            </a:ln>
          </c:spPr>
          <c:marker>
            <c:symbol val="none"/>
          </c:marker>
          <c:cat>
            <c:numRef>
              <c:f>Produção!$B$15:$B$93</c:f>
              <c:numCache>
                <c:formatCode>General</c:formatCode>
                <c:ptCount val="79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  <c:pt idx="51">
                  <c:v>68</c:v>
                </c:pt>
                <c:pt idx="52">
                  <c:v>69</c:v>
                </c:pt>
                <c:pt idx="53">
                  <c:v>70</c:v>
                </c:pt>
                <c:pt idx="54">
                  <c:v>71</c:v>
                </c:pt>
                <c:pt idx="55">
                  <c:v>72</c:v>
                </c:pt>
                <c:pt idx="56">
                  <c:v>73</c:v>
                </c:pt>
                <c:pt idx="57">
                  <c:v>74</c:v>
                </c:pt>
                <c:pt idx="58">
                  <c:v>75</c:v>
                </c:pt>
                <c:pt idx="59">
                  <c:v>76</c:v>
                </c:pt>
                <c:pt idx="60">
                  <c:v>77</c:v>
                </c:pt>
                <c:pt idx="61">
                  <c:v>78</c:v>
                </c:pt>
                <c:pt idx="62">
                  <c:v>79</c:v>
                </c:pt>
                <c:pt idx="63">
                  <c:v>80</c:v>
                </c:pt>
                <c:pt idx="64">
                  <c:v>81</c:v>
                </c:pt>
                <c:pt idx="65">
                  <c:v>82</c:v>
                </c:pt>
                <c:pt idx="66">
                  <c:v>83</c:v>
                </c:pt>
                <c:pt idx="67">
                  <c:v>84</c:v>
                </c:pt>
                <c:pt idx="68">
                  <c:v>85</c:v>
                </c:pt>
                <c:pt idx="69">
                  <c:v>86</c:v>
                </c:pt>
                <c:pt idx="70">
                  <c:v>87</c:v>
                </c:pt>
                <c:pt idx="71">
                  <c:v>88</c:v>
                </c:pt>
                <c:pt idx="72">
                  <c:v>89</c:v>
                </c:pt>
                <c:pt idx="73">
                  <c:v>90</c:v>
                </c:pt>
                <c:pt idx="74">
                  <c:v>91</c:v>
                </c:pt>
                <c:pt idx="75">
                  <c:v>92</c:v>
                </c:pt>
                <c:pt idx="76">
                  <c:v>93</c:v>
                </c:pt>
                <c:pt idx="77">
                  <c:v>94</c:v>
                </c:pt>
                <c:pt idx="78">
                  <c:v>95</c:v>
                </c:pt>
              </c:numCache>
            </c:numRef>
          </c:cat>
          <c:val>
            <c:numRef>
              <c:f>Produção!$L$15:$L$98</c:f>
              <c:numCache>
                <c:formatCode>0.00</c:formatCode>
                <c:ptCount val="84"/>
                <c:pt idx="2">
                  <c:v>9.8000000000000007</c:v>
                </c:pt>
                <c:pt idx="3">
                  <c:v>36.75</c:v>
                </c:pt>
                <c:pt idx="4">
                  <c:v>54.39</c:v>
                </c:pt>
                <c:pt idx="5">
                  <c:v>71.147999999999996</c:v>
                </c:pt>
                <c:pt idx="6">
                  <c:v>81.242000000000004</c:v>
                </c:pt>
                <c:pt idx="7">
                  <c:v>87.122</c:v>
                </c:pt>
                <c:pt idx="8">
                  <c:v>90.257999999999996</c:v>
                </c:pt>
                <c:pt idx="9">
                  <c:v>92.022000000000006</c:v>
                </c:pt>
                <c:pt idx="10">
                  <c:v>93.1</c:v>
                </c:pt>
                <c:pt idx="11">
                  <c:v>93.687999999999988</c:v>
                </c:pt>
                <c:pt idx="12">
                  <c:v>93.981999999999999</c:v>
                </c:pt>
                <c:pt idx="13">
                  <c:v>94.177999999999997</c:v>
                </c:pt>
                <c:pt idx="14">
                  <c:v>94.275999999999996</c:v>
                </c:pt>
                <c:pt idx="15">
                  <c:v>94.373999999999995</c:v>
                </c:pt>
                <c:pt idx="16">
                  <c:v>94.472000000000008</c:v>
                </c:pt>
                <c:pt idx="17">
                  <c:v>94.57</c:v>
                </c:pt>
                <c:pt idx="18">
                  <c:v>94.667999999999992</c:v>
                </c:pt>
                <c:pt idx="19">
                  <c:v>94.57</c:v>
                </c:pt>
                <c:pt idx="20">
                  <c:v>94.472000000000008</c:v>
                </c:pt>
                <c:pt idx="21">
                  <c:v>94.472000000000008</c:v>
                </c:pt>
                <c:pt idx="22">
                  <c:v>94.373999999999995</c:v>
                </c:pt>
                <c:pt idx="23">
                  <c:v>94.275999999999996</c:v>
                </c:pt>
                <c:pt idx="24">
                  <c:v>94.177999999999997</c:v>
                </c:pt>
                <c:pt idx="25">
                  <c:v>94.08</c:v>
                </c:pt>
                <c:pt idx="26">
                  <c:v>93.884</c:v>
                </c:pt>
                <c:pt idx="27">
                  <c:v>93.786000000000001</c:v>
                </c:pt>
                <c:pt idx="28">
                  <c:v>93.59</c:v>
                </c:pt>
                <c:pt idx="29">
                  <c:v>93.393999999999991</c:v>
                </c:pt>
                <c:pt idx="30">
                  <c:v>93.197999999999993</c:v>
                </c:pt>
                <c:pt idx="31">
                  <c:v>93.00200000000001</c:v>
                </c:pt>
                <c:pt idx="32">
                  <c:v>92.805999999999997</c:v>
                </c:pt>
                <c:pt idx="33">
                  <c:v>92.512</c:v>
                </c:pt>
                <c:pt idx="34">
                  <c:v>92.316000000000003</c:v>
                </c:pt>
                <c:pt idx="35">
                  <c:v>92.12</c:v>
                </c:pt>
                <c:pt idx="36">
                  <c:v>91.826000000000008</c:v>
                </c:pt>
                <c:pt idx="37">
                  <c:v>91.532000000000011</c:v>
                </c:pt>
                <c:pt idx="38">
                  <c:v>91.335999999999999</c:v>
                </c:pt>
                <c:pt idx="39">
                  <c:v>91.042000000000002</c:v>
                </c:pt>
                <c:pt idx="40">
                  <c:v>90.74799999999999</c:v>
                </c:pt>
                <c:pt idx="41">
                  <c:v>90.453999999999994</c:v>
                </c:pt>
                <c:pt idx="42">
                  <c:v>90.16</c:v>
                </c:pt>
                <c:pt idx="43">
                  <c:v>89.866</c:v>
                </c:pt>
                <c:pt idx="44">
                  <c:v>89.47399999999999</c:v>
                </c:pt>
                <c:pt idx="45">
                  <c:v>89.179999999999993</c:v>
                </c:pt>
                <c:pt idx="46">
                  <c:v>88.885999999999996</c:v>
                </c:pt>
                <c:pt idx="47">
                  <c:v>88.591999999999999</c:v>
                </c:pt>
                <c:pt idx="48">
                  <c:v>88.2</c:v>
                </c:pt>
                <c:pt idx="49">
                  <c:v>87.906000000000006</c:v>
                </c:pt>
                <c:pt idx="50">
                  <c:v>87.513999999999996</c:v>
                </c:pt>
                <c:pt idx="51">
                  <c:v>87.122</c:v>
                </c:pt>
                <c:pt idx="52">
                  <c:v>86.73</c:v>
                </c:pt>
                <c:pt idx="53">
                  <c:v>86.337999999999994</c:v>
                </c:pt>
                <c:pt idx="54">
                  <c:v>85.847999999999999</c:v>
                </c:pt>
                <c:pt idx="55">
                  <c:v>85.456000000000003</c:v>
                </c:pt>
                <c:pt idx="56">
                  <c:v>84.966000000000008</c:v>
                </c:pt>
                <c:pt idx="57">
                  <c:v>84.475999999999999</c:v>
                </c:pt>
                <c:pt idx="58">
                  <c:v>83.986000000000004</c:v>
                </c:pt>
                <c:pt idx="59">
                  <c:v>83.495999999999995</c:v>
                </c:pt>
                <c:pt idx="60">
                  <c:v>82.907999999999987</c:v>
                </c:pt>
                <c:pt idx="61">
                  <c:v>82.417999999999992</c:v>
                </c:pt>
                <c:pt idx="62">
                  <c:v>81.927999999999997</c:v>
                </c:pt>
                <c:pt idx="63">
                  <c:v>81.34</c:v>
                </c:pt>
                <c:pt idx="64">
                  <c:v>80.849999999999994</c:v>
                </c:pt>
                <c:pt idx="65">
                  <c:v>80.262</c:v>
                </c:pt>
                <c:pt idx="66">
                  <c:v>79.673999999999992</c:v>
                </c:pt>
                <c:pt idx="67">
                  <c:v>78.988</c:v>
                </c:pt>
                <c:pt idx="68">
                  <c:v>78.400000000000006</c:v>
                </c:pt>
                <c:pt idx="69">
                  <c:v>77.713999999999999</c:v>
                </c:pt>
                <c:pt idx="70">
                  <c:v>77.027999999999992</c:v>
                </c:pt>
                <c:pt idx="71">
                  <c:v>76.341999999999999</c:v>
                </c:pt>
                <c:pt idx="72">
                  <c:v>75.656000000000006</c:v>
                </c:pt>
                <c:pt idx="73">
                  <c:v>74.97</c:v>
                </c:pt>
                <c:pt idx="74">
                  <c:v>74.283999999999992</c:v>
                </c:pt>
                <c:pt idx="75">
                  <c:v>73.597999999999999</c:v>
                </c:pt>
                <c:pt idx="76">
                  <c:v>72.912000000000006</c:v>
                </c:pt>
                <c:pt idx="77">
                  <c:v>72.128</c:v>
                </c:pt>
                <c:pt idx="78">
                  <c:v>71.442000000000007</c:v>
                </c:pt>
                <c:pt idx="79">
                  <c:v>70.657999999999987</c:v>
                </c:pt>
                <c:pt idx="80">
                  <c:v>69.873999999999995</c:v>
                </c:pt>
                <c:pt idx="81">
                  <c:v>69.09</c:v>
                </c:pt>
                <c:pt idx="82">
                  <c:v>68.305999999999997</c:v>
                </c:pt>
                <c:pt idx="83">
                  <c:v>67.423999999999992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29-438A-A6DB-B4787C829602}"/>
            </c:ext>
          </c:extLst>
        </c:ser>
        <c:ser>
          <c:idx val="4"/>
          <c:order val="2"/>
          <c:tx>
            <c:strRef>
              <c:f>Produção!$M$12</c:f>
              <c:strCache>
                <c:ptCount val="1"/>
                <c:pt idx="0">
                  <c:v>Produção Padrão Máx. (%)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Produção!$B$15:$B$98</c:f>
              <c:numCache>
                <c:formatCode>General</c:formatCode>
                <c:ptCount val="8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  <c:pt idx="51">
                  <c:v>68</c:v>
                </c:pt>
                <c:pt idx="52">
                  <c:v>69</c:v>
                </c:pt>
                <c:pt idx="53">
                  <c:v>70</c:v>
                </c:pt>
                <c:pt idx="54">
                  <c:v>71</c:v>
                </c:pt>
                <c:pt idx="55">
                  <c:v>72</c:v>
                </c:pt>
                <c:pt idx="56">
                  <c:v>73</c:v>
                </c:pt>
                <c:pt idx="57">
                  <c:v>74</c:v>
                </c:pt>
                <c:pt idx="58">
                  <c:v>75</c:v>
                </c:pt>
                <c:pt idx="59">
                  <c:v>76</c:v>
                </c:pt>
                <c:pt idx="60">
                  <c:v>77</c:v>
                </c:pt>
                <c:pt idx="61">
                  <c:v>78</c:v>
                </c:pt>
                <c:pt idx="62">
                  <c:v>79</c:v>
                </c:pt>
                <c:pt idx="63">
                  <c:v>80</c:v>
                </c:pt>
                <c:pt idx="64">
                  <c:v>81</c:v>
                </c:pt>
                <c:pt idx="65">
                  <c:v>82</c:v>
                </c:pt>
                <c:pt idx="66">
                  <c:v>83</c:v>
                </c:pt>
                <c:pt idx="67">
                  <c:v>84</c:v>
                </c:pt>
                <c:pt idx="68">
                  <c:v>85</c:v>
                </c:pt>
                <c:pt idx="69">
                  <c:v>86</c:v>
                </c:pt>
                <c:pt idx="70">
                  <c:v>87</c:v>
                </c:pt>
                <c:pt idx="71">
                  <c:v>88</c:v>
                </c:pt>
                <c:pt idx="72">
                  <c:v>89</c:v>
                </c:pt>
                <c:pt idx="73">
                  <c:v>90</c:v>
                </c:pt>
                <c:pt idx="74">
                  <c:v>91</c:v>
                </c:pt>
                <c:pt idx="75">
                  <c:v>92</c:v>
                </c:pt>
                <c:pt idx="76">
                  <c:v>93</c:v>
                </c:pt>
                <c:pt idx="77">
                  <c:v>94</c:v>
                </c:pt>
                <c:pt idx="78">
                  <c:v>95</c:v>
                </c:pt>
                <c:pt idx="79">
                  <c:v>96</c:v>
                </c:pt>
                <c:pt idx="80">
                  <c:v>97</c:v>
                </c:pt>
                <c:pt idx="81">
                  <c:v>98</c:v>
                </c:pt>
                <c:pt idx="82">
                  <c:v>99</c:v>
                </c:pt>
                <c:pt idx="83">
                  <c:v>100</c:v>
                </c:pt>
              </c:numCache>
            </c:numRef>
          </c:cat>
          <c:val>
            <c:numRef>
              <c:f>Produção!$M$15:$M$98</c:f>
              <c:numCache>
                <c:formatCode>General</c:formatCode>
                <c:ptCount val="84"/>
                <c:pt idx="2" formatCode="0.0">
                  <c:v>10.199999999999999</c:v>
                </c:pt>
                <c:pt idx="3" formatCode="0.0">
                  <c:v>38.25</c:v>
                </c:pt>
                <c:pt idx="4" formatCode="0.0">
                  <c:v>56.61</c:v>
                </c:pt>
                <c:pt idx="5" formatCode="0.0">
                  <c:v>74.051999999999992</c:v>
                </c:pt>
                <c:pt idx="6" formatCode="0.0">
                  <c:v>84.558000000000007</c:v>
                </c:pt>
                <c:pt idx="7" formatCode="0.0">
                  <c:v>90.678000000000011</c:v>
                </c:pt>
                <c:pt idx="8" formatCode="0.0">
                  <c:v>93.941999999999993</c:v>
                </c:pt>
                <c:pt idx="9" formatCode="0.0">
                  <c:v>95.778000000000006</c:v>
                </c:pt>
                <c:pt idx="10" formatCode="0.0">
                  <c:v>96.9</c:v>
                </c:pt>
                <c:pt idx="11" formatCode="0.0">
                  <c:v>97.512</c:v>
                </c:pt>
                <c:pt idx="12" formatCode="0.0">
                  <c:v>97.818000000000012</c:v>
                </c:pt>
                <c:pt idx="13" formatCode="0.0">
                  <c:v>98.021999999999991</c:v>
                </c:pt>
                <c:pt idx="14" formatCode="0.0">
                  <c:v>98.124000000000009</c:v>
                </c:pt>
                <c:pt idx="15" formatCode="0.0">
                  <c:v>98.225999999999999</c:v>
                </c:pt>
                <c:pt idx="16" formatCode="0.0">
                  <c:v>98.328000000000003</c:v>
                </c:pt>
                <c:pt idx="17" formatCode="0.0">
                  <c:v>98.43</c:v>
                </c:pt>
                <c:pt idx="18" formatCode="0.0">
                  <c:v>98.531999999999996</c:v>
                </c:pt>
                <c:pt idx="19" formatCode="0.0">
                  <c:v>98.43</c:v>
                </c:pt>
                <c:pt idx="20" formatCode="0.0">
                  <c:v>98.328000000000003</c:v>
                </c:pt>
                <c:pt idx="21" formatCode="0.0">
                  <c:v>98.328000000000003</c:v>
                </c:pt>
                <c:pt idx="22" formatCode="0.0">
                  <c:v>98.225999999999999</c:v>
                </c:pt>
                <c:pt idx="23" formatCode="0.0">
                  <c:v>98.124000000000009</c:v>
                </c:pt>
                <c:pt idx="24" formatCode="0.0">
                  <c:v>98.021999999999991</c:v>
                </c:pt>
                <c:pt idx="25" formatCode="0.0">
                  <c:v>97.92</c:v>
                </c:pt>
                <c:pt idx="26" formatCode="0.0">
                  <c:v>97.715999999999994</c:v>
                </c:pt>
                <c:pt idx="27" formatCode="0.0">
                  <c:v>97.614000000000004</c:v>
                </c:pt>
                <c:pt idx="28" formatCode="0.0">
                  <c:v>97.41</c:v>
                </c:pt>
                <c:pt idx="29" formatCode="0.0">
                  <c:v>97.206000000000003</c:v>
                </c:pt>
                <c:pt idx="30" formatCode="0.0">
                  <c:v>97.001999999999995</c:v>
                </c:pt>
                <c:pt idx="31" formatCode="0.0">
                  <c:v>96.798000000000002</c:v>
                </c:pt>
                <c:pt idx="32" formatCode="0.0">
                  <c:v>96.594000000000008</c:v>
                </c:pt>
                <c:pt idx="33" formatCode="0.0">
                  <c:v>96.288000000000011</c:v>
                </c:pt>
                <c:pt idx="34" formatCode="0.0">
                  <c:v>96.084000000000003</c:v>
                </c:pt>
                <c:pt idx="35" formatCode="0.0">
                  <c:v>95.88</c:v>
                </c:pt>
                <c:pt idx="36" formatCode="0.0">
                  <c:v>95.573999999999998</c:v>
                </c:pt>
                <c:pt idx="37" formatCode="0.0">
                  <c:v>95.268000000000001</c:v>
                </c:pt>
                <c:pt idx="38" formatCode="0.0">
                  <c:v>95.064000000000007</c:v>
                </c:pt>
                <c:pt idx="39" formatCode="0.0">
                  <c:v>94.75800000000001</c:v>
                </c:pt>
                <c:pt idx="40" formatCode="0.0">
                  <c:v>94.451999999999998</c:v>
                </c:pt>
                <c:pt idx="41" formatCode="0.0">
                  <c:v>94.146000000000001</c:v>
                </c:pt>
                <c:pt idx="42" formatCode="0.0">
                  <c:v>93.84</c:v>
                </c:pt>
                <c:pt idx="43" formatCode="0.0">
                  <c:v>93.534000000000006</c:v>
                </c:pt>
                <c:pt idx="44" formatCode="0.0">
                  <c:v>93.126000000000005</c:v>
                </c:pt>
                <c:pt idx="45" formatCode="0.0">
                  <c:v>92.820000000000007</c:v>
                </c:pt>
                <c:pt idx="46" formatCode="0.0">
                  <c:v>92.51400000000001</c:v>
                </c:pt>
                <c:pt idx="47" formatCode="0.0">
                  <c:v>92.208000000000013</c:v>
                </c:pt>
                <c:pt idx="48" formatCode="0.0">
                  <c:v>91.8</c:v>
                </c:pt>
                <c:pt idx="49" formatCode="0.0">
                  <c:v>91.494</c:v>
                </c:pt>
                <c:pt idx="50" formatCode="0.0">
                  <c:v>91.085999999999999</c:v>
                </c:pt>
                <c:pt idx="51" formatCode="0.0">
                  <c:v>90.678000000000011</c:v>
                </c:pt>
                <c:pt idx="52" formatCode="0.0">
                  <c:v>90.27</c:v>
                </c:pt>
                <c:pt idx="53" formatCode="0.0">
                  <c:v>89.861999999999995</c:v>
                </c:pt>
                <c:pt idx="54" formatCode="0.0">
                  <c:v>89.35199999999999</c:v>
                </c:pt>
                <c:pt idx="55" formatCode="0.0">
                  <c:v>88.944000000000003</c:v>
                </c:pt>
                <c:pt idx="56" formatCode="0.0">
                  <c:v>88.433999999999997</c:v>
                </c:pt>
                <c:pt idx="57" formatCode="0.0">
                  <c:v>87.924000000000007</c:v>
                </c:pt>
                <c:pt idx="58" formatCode="0.0">
                  <c:v>87.414000000000001</c:v>
                </c:pt>
                <c:pt idx="59" formatCode="0.0">
                  <c:v>86.904000000000011</c:v>
                </c:pt>
                <c:pt idx="60" formatCode="0.0">
                  <c:v>86.292000000000002</c:v>
                </c:pt>
                <c:pt idx="61" formatCode="0.0">
                  <c:v>85.781999999999996</c:v>
                </c:pt>
                <c:pt idx="62" formatCode="0.0">
                  <c:v>85.271999999999991</c:v>
                </c:pt>
                <c:pt idx="63" formatCode="0.0">
                  <c:v>84.66</c:v>
                </c:pt>
                <c:pt idx="64" formatCode="0.0">
                  <c:v>84.15</c:v>
                </c:pt>
                <c:pt idx="65" formatCode="0.0">
                  <c:v>83.538000000000011</c:v>
                </c:pt>
                <c:pt idx="66" formatCode="0.0">
                  <c:v>82.926000000000002</c:v>
                </c:pt>
                <c:pt idx="67" formatCode="0.0">
                  <c:v>82.211999999999989</c:v>
                </c:pt>
                <c:pt idx="68" formatCode="0.0">
                  <c:v>81.599999999999994</c:v>
                </c:pt>
                <c:pt idx="69" formatCode="0.0">
                  <c:v>80.885999999999996</c:v>
                </c:pt>
                <c:pt idx="70" formatCode="0.0">
                  <c:v>80.171999999999997</c:v>
                </c:pt>
                <c:pt idx="71" formatCode="0.0">
                  <c:v>79.458000000000013</c:v>
                </c:pt>
                <c:pt idx="72" formatCode="0.0">
                  <c:v>78.744</c:v>
                </c:pt>
                <c:pt idx="73" formatCode="0.0">
                  <c:v>78.03</c:v>
                </c:pt>
                <c:pt idx="74" formatCode="0.0">
                  <c:v>77.316000000000003</c:v>
                </c:pt>
                <c:pt idx="75" formatCode="0.0">
                  <c:v>76.60199999999999</c:v>
                </c:pt>
                <c:pt idx="76" formatCode="0.0">
                  <c:v>75.888000000000005</c:v>
                </c:pt>
                <c:pt idx="77" formatCode="0.0">
                  <c:v>75.071999999999989</c:v>
                </c:pt>
                <c:pt idx="78" formatCode="0.0">
                  <c:v>74.358000000000004</c:v>
                </c:pt>
                <c:pt idx="79" formatCode="0.0">
                  <c:v>73.542000000000002</c:v>
                </c:pt>
                <c:pt idx="80" formatCode="0.0">
                  <c:v>72.725999999999999</c:v>
                </c:pt>
                <c:pt idx="81" formatCode="0.0">
                  <c:v>71.91</c:v>
                </c:pt>
                <c:pt idx="82" formatCode="0.0">
                  <c:v>71.094000000000008</c:v>
                </c:pt>
                <c:pt idx="83" formatCode="0.0">
                  <c:v>70.176000000000002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B7-45C4-A115-D9DAF5BCA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4106816"/>
        <c:axId val="354113088"/>
      </c:lineChart>
      <c:lineChart>
        <c:grouping val="standard"/>
        <c:varyColors val="0"/>
        <c:ser>
          <c:idx val="0"/>
          <c:order val="3"/>
          <c:tx>
            <c:strRef>
              <c:f>Produção!$N$11</c:f>
              <c:strCache>
                <c:ptCount val="1"/>
                <c:pt idx="0">
                  <c:v>OAA Real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numRef>
              <c:f>Produção!$B$15:$B$98</c:f>
              <c:numCache>
                <c:formatCode>General</c:formatCode>
                <c:ptCount val="8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  <c:pt idx="51">
                  <c:v>68</c:v>
                </c:pt>
                <c:pt idx="52">
                  <c:v>69</c:v>
                </c:pt>
                <c:pt idx="53">
                  <c:v>70</c:v>
                </c:pt>
                <c:pt idx="54">
                  <c:v>71</c:v>
                </c:pt>
                <c:pt idx="55">
                  <c:v>72</c:v>
                </c:pt>
                <c:pt idx="56">
                  <c:v>73</c:v>
                </c:pt>
                <c:pt idx="57">
                  <c:v>74</c:v>
                </c:pt>
                <c:pt idx="58">
                  <c:v>75</c:v>
                </c:pt>
                <c:pt idx="59">
                  <c:v>76</c:v>
                </c:pt>
                <c:pt idx="60">
                  <c:v>77</c:v>
                </c:pt>
                <c:pt idx="61">
                  <c:v>78</c:v>
                </c:pt>
                <c:pt idx="62">
                  <c:v>79</c:v>
                </c:pt>
                <c:pt idx="63">
                  <c:v>80</c:v>
                </c:pt>
                <c:pt idx="64">
                  <c:v>81</c:v>
                </c:pt>
                <c:pt idx="65">
                  <c:v>82</c:v>
                </c:pt>
                <c:pt idx="66">
                  <c:v>83</c:v>
                </c:pt>
                <c:pt idx="67">
                  <c:v>84</c:v>
                </c:pt>
                <c:pt idx="68">
                  <c:v>85</c:v>
                </c:pt>
                <c:pt idx="69">
                  <c:v>86</c:v>
                </c:pt>
                <c:pt idx="70">
                  <c:v>87</c:v>
                </c:pt>
                <c:pt idx="71">
                  <c:v>88</c:v>
                </c:pt>
                <c:pt idx="72">
                  <c:v>89</c:v>
                </c:pt>
                <c:pt idx="73">
                  <c:v>90</c:v>
                </c:pt>
                <c:pt idx="74">
                  <c:v>91</c:v>
                </c:pt>
                <c:pt idx="75">
                  <c:v>92</c:v>
                </c:pt>
                <c:pt idx="76">
                  <c:v>93</c:v>
                </c:pt>
                <c:pt idx="77">
                  <c:v>94</c:v>
                </c:pt>
                <c:pt idx="78">
                  <c:v>95</c:v>
                </c:pt>
                <c:pt idx="79">
                  <c:v>96</c:v>
                </c:pt>
                <c:pt idx="80">
                  <c:v>97</c:v>
                </c:pt>
                <c:pt idx="81">
                  <c:v>98</c:v>
                </c:pt>
                <c:pt idx="82">
                  <c:v>99</c:v>
                </c:pt>
                <c:pt idx="83">
                  <c:v>100</c:v>
                </c:pt>
              </c:numCache>
            </c:numRef>
          </c:cat>
          <c:val>
            <c:numRef>
              <c:f>Produção!$N$15:$N$98</c:f>
              <c:numCache>
                <c:formatCode>0.00</c:formatCode>
                <c:ptCount val="8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29-438A-A6DB-B4787C829602}"/>
            </c:ext>
          </c:extLst>
        </c:ser>
        <c:ser>
          <c:idx val="3"/>
          <c:order val="4"/>
          <c:tx>
            <c:strRef>
              <c:f>Produção!$O$11</c:f>
              <c:strCache>
                <c:ptCount val="1"/>
                <c:pt idx="0">
                  <c:v>OAA Padrão Minimo</c:v>
                </c:pt>
              </c:strCache>
            </c:strRef>
          </c:tx>
          <c:spPr>
            <a:ln w="19050">
              <a:solidFill>
                <a:srgbClr val="92D050"/>
              </a:solidFill>
              <a:prstDash val="solid"/>
            </a:ln>
          </c:spPr>
          <c:marker>
            <c:symbol val="none"/>
          </c:marker>
          <c:cat>
            <c:numRef>
              <c:f>Produção!$B$15:$B$98</c:f>
              <c:numCache>
                <c:formatCode>General</c:formatCode>
                <c:ptCount val="8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  <c:pt idx="51">
                  <c:v>68</c:v>
                </c:pt>
                <c:pt idx="52">
                  <c:v>69</c:v>
                </c:pt>
                <c:pt idx="53">
                  <c:v>70</c:v>
                </c:pt>
                <c:pt idx="54">
                  <c:v>71</c:v>
                </c:pt>
                <c:pt idx="55">
                  <c:v>72</c:v>
                </c:pt>
                <c:pt idx="56">
                  <c:v>73</c:v>
                </c:pt>
                <c:pt idx="57">
                  <c:v>74</c:v>
                </c:pt>
                <c:pt idx="58">
                  <c:v>75</c:v>
                </c:pt>
                <c:pt idx="59">
                  <c:v>76</c:v>
                </c:pt>
                <c:pt idx="60">
                  <c:v>77</c:v>
                </c:pt>
                <c:pt idx="61">
                  <c:v>78</c:v>
                </c:pt>
                <c:pt idx="62">
                  <c:v>79</c:v>
                </c:pt>
                <c:pt idx="63">
                  <c:v>80</c:v>
                </c:pt>
                <c:pt idx="64">
                  <c:v>81</c:v>
                </c:pt>
                <c:pt idx="65">
                  <c:v>82</c:v>
                </c:pt>
                <c:pt idx="66">
                  <c:v>83</c:v>
                </c:pt>
                <c:pt idx="67">
                  <c:v>84</c:v>
                </c:pt>
                <c:pt idx="68">
                  <c:v>85</c:v>
                </c:pt>
                <c:pt idx="69">
                  <c:v>86</c:v>
                </c:pt>
                <c:pt idx="70">
                  <c:v>87</c:v>
                </c:pt>
                <c:pt idx="71">
                  <c:v>88</c:v>
                </c:pt>
                <c:pt idx="72">
                  <c:v>89</c:v>
                </c:pt>
                <c:pt idx="73">
                  <c:v>90</c:v>
                </c:pt>
                <c:pt idx="74">
                  <c:v>91</c:v>
                </c:pt>
                <c:pt idx="75">
                  <c:v>92</c:v>
                </c:pt>
                <c:pt idx="76">
                  <c:v>93</c:v>
                </c:pt>
                <c:pt idx="77">
                  <c:v>94</c:v>
                </c:pt>
                <c:pt idx="78">
                  <c:v>95</c:v>
                </c:pt>
                <c:pt idx="79">
                  <c:v>96</c:v>
                </c:pt>
                <c:pt idx="80">
                  <c:v>97</c:v>
                </c:pt>
                <c:pt idx="81">
                  <c:v>98</c:v>
                </c:pt>
                <c:pt idx="82">
                  <c:v>99</c:v>
                </c:pt>
                <c:pt idx="83">
                  <c:v>100</c:v>
                </c:pt>
              </c:numCache>
            </c:numRef>
          </c:cat>
          <c:val>
            <c:numRef>
              <c:f>Produção!$O$15:$O$98</c:f>
              <c:numCache>
                <c:formatCode>0.00</c:formatCode>
                <c:ptCount val="84"/>
                <c:pt idx="2">
                  <c:v>0.68599999999999994</c:v>
                </c:pt>
                <c:pt idx="3">
                  <c:v>3.234</c:v>
                </c:pt>
                <c:pt idx="4">
                  <c:v>7.056</c:v>
                </c:pt>
                <c:pt idx="5">
                  <c:v>12.054</c:v>
                </c:pt>
                <c:pt idx="6">
                  <c:v>17.738</c:v>
                </c:pt>
                <c:pt idx="7">
                  <c:v>23.814</c:v>
                </c:pt>
                <c:pt idx="8">
                  <c:v>30.085999999999999</c:v>
                </c:pt>
                <c:pt idx="9">
                  <c:v>36.456000000000003</c:v>
                </c:pt>
                <c:pt idx="10">
                  <c:v>43.021999999999998</c:v>
                </c:pt>
                <c:pt idx="11">
                  <c:v>49.49</c:v>
                </c:pt>
                <c:pt idx="12">
                  <c:v>56.056000000000004</c:v>
                </c:pt>
                <c:pt idx="13">
                  <c:v>62.622</c:v>
                </c:pt>
                <c:pt idx="14">
                  <c:v>69.187999999999988</c:v>
                </c:pt>
                <c:pt idx="15">
                  <c:v>75.753999999999991</c:v>
                </c:pt>
                <c:pt idx="16">
                  <c:v>82.32</c:v>
                </c:pt>
                <c:pt idx="17">
                  <c:v>88.885999999999996</c:v>
                </c:pt>
                <c:pt idx="18">
                  <c:v>95.451999999999998</c:v>
                </c:pt>
                <c:pt idx="19">
                  <c:v>102.01799999999999</c:v>
                </c:pt>
                <c:pt idx="20">
                  <c:v>108.58399999999999</c:v>
                </c:pt>
                <c:pt idx="21">
                  <c:v>115.05200000000001</c:v>
                </c:pt>
                <c:pt idx="22">
                  <c:v>121.61799999999999</c:v>
                </c:pt>
                <c:pt idx="23">
                  <c:v>128.184</c:v>
                </c:pt>
                <c:pt idx="24">
                  <c:v>134.65200000000002</c:v>
                </c:pt>
                <c:pt idx="25">
                  <c:v>141.12</c:v>
                </c:pt>
                <c:pt idx="26">
                  <c:v>147.68599999999998</c:v>
                </c:pt>
                <c:pt idx="27">
                  <c:v>154.154</c:v>
                </c:pt>
                <c:pt idx="28">
                  <c:v>160.524</c:v>
                </c:pt>
                <c:pt idx="29">
                  <c:v>166.99199999999999</c:v>
                </c:pt>
                <c:pt idx="30">
                  <c:v>173.46</c:v>
                </c:pt>
                <c:pt idx="31">
                  <c:v>179.82999999999998</c:v>
                </c:pt>
                <c:pt idx="32">
                  <c:v>186.2</c:v>
                </c:pt>
                <c:pt idx="33">
                  <c:v>192.57</c:v>
                </c:pt>
                <c:pt idx="34">
                  <c:v>198.84200000000001</c:v>
                </c:pt>
                <c:pt idx="35">
                  <c:v>205.21199999999999</c:v>
                </c:pt>
                <c:pt idx="36">
                  <c:v>211.48400000000001</c:v>
                </c:pt>
                <c:pt idx="37">
                  <c:v>217.75599999999997</c:v>
                </c:pt>
                <c:pt idx="38">
                  <c:v>224.02799999999999</c:v>
                </c:pt>
                <c:pt idx="39">
                  <c:v>230.202</c:v>
                </c:pt>
                <c:pt idx="40">
                  <c:v>236.37599999999998</c:v>
                </c:pt>
                <c:pt idx="41">
                  <c:v>242.54999999999998</c:v>
                </c:pt>
                <c:pt idx="42">
                  <c:v>248.72400000000002</c:v>
                </c:pt>
                <c:pt idx="43">
                  <c:v>254.79999999999998</c:v>
                </c:pt>
                <c:pt idx="44">
                  <c:v>260.87599999999998</c:v>
                </c:pt>
                <c:pt idx="45">
                  <c:v>266.952</c:v>
                </c:pt>
                <c:pt idx="46">
                  <c:v>273.02800000000002</c:v>
                </c:pt>
                <c:pt idx="47">
                  <c:v>279.00599999999997</c:v>
                </c:pt>
                <c:pt idx="48">
                  <c:v>284.98399999999998</c:v>
                </c:pt>
                <c:pt idx="49">
                  <c:v>290.96199999999999</c:v>
                </c:pt>
                <c:pt idx="50">
                  <c:v>296.84199999999998</c:v>
                </c:pt>
                <c:pt idx="51">
                  <c:v>302.72199999999998</c:v>
                </c:pt>
                <c:pt idx="52">
                  <c:v>308.50400000000002</c:v>
                </c:pt>
                <c:pt idx="53">
                  <c:v>314.38400000000001</c:v>
                </c:pt>
                <c:pt idx="54">
                  <c:v>320.166</c:v>
                </c:pt>
                <c:pt idx="55">
                  <c:v>325.84999999999997</c:v>
                </c:pt>
                <c:pt idx="56">
                  <c:v>331.53399999999999</c:v>
                </c:pt>
                <c:pt idx="57">
                  <c:v>337.21800000000002</c:v>
                </c:pt>
                <c:pt idx="58">
                  <c:v>342.80400000000003</c:v>
                </c:pt>
                <c:pt idx="59">
                  <c:v>348.39</c:v>
                </c:pt>
                <c:pt idx="60">
                  <c:v>353.976</c:v>
                </c:pt>
                <c:pt idx="61">
                  <c:v>359.464</c:v>
                </c:pt>
                <c:pt idx="62">
                  <c:v>364.85399999999998</c:v>
                </c:pt>
                <c:pt idx="63">
                  <c:v>370.24400000000003</c:v>
                </c:pt>
                <c:pt idx="64">
                  <c:v>375.63400000000001</c:v>
                </c:pt>
                <c:pt idx="65">
                  <c:v>380.92599999999999</c:v>
                </c:pt>
                <c:pt idx="66">
                  <c:v>386.21800000000002</c:v>
                </c:pt>
                <c:pt idx="67">
                  <c:v>391.41199999999998</c:v>
                </c:pt>
                <c:pt idx="68">
                  <c:v>396.60599999999999</c:v>
                </c:pt>
                <c:pt idx="69">
                  <c:v>401.702</c:v>
                </c:pt>
                <c:pt idx="70">
                  <c:v>406.798</c:v>
                </c:pt>
                <c:pt idx="71">
                  <c:v>411.79599999999999</c:v>
                </c:pt>
                <c:pt idx="72">
                  <c:v>416.79399999999998</c:v>
                </c:pt>
                <c:pt idx="73">
                  <c:v>421.69400000000002</c:v>
                </c:pt>
                <c:pt idx="74">
                  <c:v>426.49599999999998</c:v>
                </c:pt>
                <c:pt idx="75">
                  <c:v>431.298</c:v>
                </c:pt>
                <c:pt idx="76">
                  <c:v>436.09999999999997</c:v>
                </c:pt>
                <c:pt idx="77">
                  <c:v>440.70599999999996</c:v>
                </c:pt>
                <c:pt idx="78">
                  <c:v>445.40999999999997</c:v>
                </c:pt>
                <c:pt idx="79">
                  <c:v>450.01599999999996</c:v>
                </c:pt>
                <c:pt idx="80">
                  <c:v>454.524</c:v>
                </c:pt>
                <c:pt idx="81">
                  <c:v>458.93400000000003</c:v>
                </c:pt>
                <c:pt idx="82">
                  <c:v>463.34399999999999</c:v>
                </c:pt>
                <c:pt idx="83">
                  <c:v>467.65600000000001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29-438A-A6DB-B4787C829602}"/>
            </c:ext>
          </c:extLst>
        </c:ser>
        <c:ser>
          <c:idx val="5"/>
          <c:order val="5"/>
          <c:tx>
            <c:strRef>
              <c:f>Produção!$P$11</c:f>
              <c:strCache>
                <c:ptCount val="1"/>
                <c:pt idx="0">
                  <c:v>OAA Padrão Máximo</c:v>
                </c:pt>
              </c:strCache>
            </c:strRef>
          </c:tx>
          <c:spPr>
            <a:ln w="19050">
              <a:solidFill>
                <a:srgbClr val="00B050"/>
              </a:solidFill>
            </a:ln>
          </c:spPr>
          <c:marker>
            <c:symbol val="none"/>
          </c:marker>
          <c:cat>
            <c:numRef>
              <c:f>Produção!$B$15:$B$98</c:f>
              <c:numCache>
                <c:formatCode>General</c:formatCode>
                <c:ptCount val="8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  <c:pt idx="51">
                  <c:v>68</c:v>
                </c:pt>
                <c:pt idx="52">
                  <c:v>69</c:v>
                </c:pt>
                <c:pt idx="53">
                  <c:v>70</c:v>
                </c:pt>
                <c:pt idx="54">
                  <c:v>71</c:v>
                </c:pt>
                <c:pt idx="55">
                  <c:v>72</c:v>
                </c:pt>
                <c:pt idx="56">
                  <c:v>73</c:v>
                </c:pt>
                <c:pt idx="57">
                  <c:v>74</c:v>
                </c:pt>
                <c:pt idx="58">
                  <c:v>75</c:v>
                </c:pt>
                <c:pt idx="59">
                  <c:v>76</c:v>
                </c:pt>
                <c:pt idx="60">
                  <c:v>77</c:v>
                </c:pt>
                <c:pt idx="61">
                  <c:v>78</c:v>
                </c:pt>
                <c:pt idx="62">
                  <c:v>79</c:v>
                </c:pt>
                <c:pt idx="63">
                  <c:v>80</c:v>
                </c:pt>
                <c:pt idx="64">
                  <c:v>81</c:v>
                </c:pt>
                <c:pt idx="65">
                  <c:v>82</c:v>
                </c:pt>
                <c:pt idx="66">
                  <c:v>83</c:v>
                </c:pt>
                <c:pt idx="67">
                  <c:v>84</c:v>
                </c:pt>
                <c:pt idx="68">
                  <c:v>85</c:v>
                </c:pt>
                <c:pt idx="69">
                  <c:v>86</c:v>
                </c:pt>
                <c:pt idx="70">
                  <c:v>87</c:v>
                </c:pt>
                <c:pt idx="71">
                  <c:v>88</c:v>
                </c:pt>
                <c:pt idx="72">
                  <c:v>89</c:v>
                </c:pt>
                <c:pt idx="73">
                  <c:v>90</c:v>
                </c:pt>
                <c:pt idx="74">
                  <c:v>91</c:v>
                </c:pt>
                <c:pt idx="75">
                  <c:v>92</c:v>
                </c:pt>
                <c:pt idx="76">
                  <c:v>93</c:v>
                </c:pt>
                <c:pt idx="77">
                  <c:v>94</c:v>
                </c:pt>
                <c:pt idx="78">
                  <c:v>95</c:v>
                </c:pt>
                <c:pt idx="79">
                  <c:v>96</c:v>
                </c:pt>
                <c:pt idx="80">
                  <c:v>97</c:v>
                </c:pt>
                <c:pt idx="81">
                  <c:v>98</c:v>
                </c:pt>
                <c:pt idx="82">
                  <c:v>99</c:v>
                </c:pt>
                <c:pt idx="83">
                  <c:v>100</c:v>
                </c:pt>
              </c:numCache>
            </c:numRef>
          </c:cat>
          <c:val>
            <c:numRef>
              <c:f>Produção!$P$15:$P$98</c:f>
              <c:numCache>
                <c:formatCode>General</c:formatCode>
                <c:ptCount val="84"/>
                <c:pt idx="2" formatCode="0.0">
                  <c:v>0.71399999999999997</c:v>
                </c:pt>
                <c:pt idx="3" formatCode="0.0">
                  <c:v>3.3659999999999997</c:v>
                </c:pt>
                <c:pt idx="4" formatCode="0.0">
                  <c:v>7.3440000000000003</c:v>
                </c:pt>
                <c:pt idx="5" formatCode="0.0">
                  <c:v>12.546000000000001</c:v>
                </c:pt>
                <c:pt idx="6" formatCode="0.0">
                  <c:v>18.462000000000003</c:v>
                </c:pt>
                <c:pt idx="7" formatCode="0.0">
                  <c:v>24.786000000000001</c:v>
                </c:pt>
                <c:pt idx="8" formatCode="0.0">
                  <c:v>31.314</c:v>
                </c:pt>
                <c:pt idx="9" formatCode="0.0">
                  <c:v>37.944000000000003</c:v>
                </c:pt>
                <c:pt idx="10" formatCode="0.0">
                  <c:v>44.777999999999999</c:v>
                </c:pt>
                <c:pt idx="11" formatCode="0.0">
                  <c:v>51.51</c:v>
                </c:pt>
                <c:pt idx="12" formatCode="0.0">
                  <c:v>58.344000000000001</c:v>
                </c:pt>
                <c:pt idx="13" formatCode="0.0">
                  <c:v>65.177999999999997</c:v>
                </c:pt>
                <c:pt idx="14" formatCode="0.0">
                  <c:v>72.012</c:v>
                </c:pt>
                <c:pt idx="15" formatCode="0.0">
                  <c:v>78.846000000000004</c:v>
                </c:pt>
                <c:pt idx="16" formatCode="0.0">
                  <c:v>85.68</c:v>
                </c:pt>
                <c:pt idx="17" formatCode="0.0">
                  <c:v>92.51400000000001</c:v>
                </c:pt>
                <c:pt idx="18" formatCode="0.0">
                  <c:v>99.348000000000013</c:v>
                </c:pt>
                <c:pt idx="19" formatCode="0.0">
                  <c:v>106.182</c:v>
                </c:pt>
                <c:pt idx="20" formatCode="0.0">
                  <c:v>113.01600000000001</c:v>
                </c:pt>
                <c:pt idx="21" formatCode="0.0">
                  <c:v>119.748</c:v>
                </c:pt>
                <c:pt idx="22" formatCode="0.0">
                  <c:v>126.58199999999999</c:v>
                </c:pt>
                <c:pt idx="23" formatCode="0.0">
                  <c:v>133.41600000000003</c:v>
                </c:pt>
                <c:pt idx="24" formatCode="0.0">
                  <c:v>140.148</c:v>
                </c:pt>
                <c:pt idx="25" formatCode="0.0">
                  <c:v>146.88</c:v>
                </c:pt>
                <c:pt idx="26" formatCode="0.0">
                  <c:v>153.714</c:v>
                </c:pt>
                <c:pt idx="27" formatCode="0.0">
                  <c:v>160.44600000000003</c:v>
                </c:pt>
                <c:pt idx="28" formatCode="0.0">
                  <c:v>167.07600000000002</c:v>
                </c:pt>
                <c:pt idx="29" formatCode="0.0">
                  <c:v>173.80800000000002</c:v>
                </c:pt>
                <c:pt idx="30" formatCode="0.0">
                  <c:v>180.54</c:v>
                </c:pt>
                <c:pt idx="31" formatCode="0.0">
                  <c:v>187.17000000000002</c:v>
                </c:pt>
                <c:pt idx="32" formatCode="0.0">
                  <c:v>193.8</c:v>
                </c:pt>
                <c:pt idx="33" formatCode="0.0">
                  <c:v>200.43</c:v>
                </c:pt>
                <c:pt idx="34" formatCode="0.0">
                  <c:v>206.958</c:v>
                </c:pt>
                <c:pt idx="35" formatCode="0.0">
                  <c:v>213.58800000000002</c:v>
                </c:pt>
                <c:pt idx="36" formatCode="0.0">
                  <c:v>220.11600000000001</c:v>
                </c:pt>
                <c:pt idx="37" formatCode="0.0">
                  <c:v>226.64400000000001</c:v>
                </c:pt>
                <c:pt idx="38" formatCode="0.0">
                  <c:v>233.172</c:v>
                </c:pt>
                <c:pt idx="39" formatCode="0.0">
                  <c:v>239.59800000000001</c:v>
                </c:pt>
                <c:pt idx="40" formatCode="0.0">
                  <c:v>246.024</c:v>
                </c:pt>
                <c:pt idx="41" formatCode="0.0">
                  <c:v>252.45000000000002</c:v>
                </c:pt>
                <c:pt idx="42" formatCode="0.0">
                  <c:v>258.87600000000003</c:v>
                </c:pt>
                <c:pt idx="43" formatCode="0.0">
                  <c:v>265.2</c:v>
                </c:pt>
                <c:pt idx="44" formatCode="0.0">
                  <c:v>271.524</c:v>
                </c:pt>
                <c:pt idx="45" formatCode="0.0">
                  <c:v>277.84799999999996</c:v>
                </c:pt>
                <c:pt idx="46" formatCode="0.0">
                  <c:v>284.17200000000003</c:v>
                </c:pt>
                <c:pt idx="47" formatCode="0.0">
                  <c:v>290.39400000000001</c:v>
                </c:pt>
                <c:pt idx="48" formatCode="0.0">
                  <c:v>296.61600000000004</c:v>
                </c:pt>
                <c:pt idx="49" formatCode="0.0">
                  <c:v>302.83799999999997</c:v>
                </c:pt>
                <c:pt idx="50" formatCode="0.0">
                  <c:v>308.95799999999997</c:v>
                </c:pt>
                <c:pt idx="51" formatCode="0.0">
                  <c:v>315.07799999999997</c:v>
                </c:pt>
                <c:pt idx="52" formatCode="0.0">
                  <c:v>321.096</c:v>
                </c:pt>
                <c:pt idx="53" formatCode="0.0">
                  <c:v>327.21600000000001</c:v>
                </c:pt>
                <c:pt idx="54" formatCode="0.0">
                  <c:v>333.23399999999998</c:v>
                </c:pt>
                <c:pt idx="55" formatCode="0.0">
                  <c:v>339.15000000000003</c:v>
                </c:pt>
                <c:pt idx="56" formatCode="0.0">
                  <c:v>345.06600000000003</c:v>
                </c:pt>
                <c:pt idx="57" formatCode="0.0">
                  <c:v>350.98200000000003</c:v>
                </c:pt>
                <c:pt idx="58" formatCode="0.0">
                  <c:v>356.79599999999999</c:v>
                </c:pt>
                <c:pt idx="59" formatCode="0.0">
                  <c:v>362.61</c:v>
                </c:pt>
                <c:pt idx="60" formatCode="0.0">
                  <c:v>368.42399999999998</c:v>
                </c:pt>
                <c:pt idx="61" formatCode="0.0">
                  <c:v>374.13600000000002</c:v>
                </c:pt>
                <c:pt idx="62" formatCode="0.0">
                  <c:v>379.74600000000004</c:v>
                </c:pt>
                <c:pt idx="63" formatCode="0.0">
                  <c:v>385.35599999999999</c:v>
                </c:pt>
                <c:pt idx="64" formatCode="0.0">
                  <c:v>390.96600000000001</c:v>
                </c:pt>
                <c:pt idx="65" formatCode="0.0">
                  <c:v>396.47399999999999</c:v>
                </c:pt>
                <c:pt idx="66" formatCode="0.0">
                  <c:v>401.98200000000003</c:v>
                </c:pt>
                <c:pt idx="67" formatCode="0.0">
                  <c:v>407.38799999999998</c:v>
                </c:pt>
                <c:pt idx="68" formatCode="0.0">
                  <c:v>412.79399999999998</c:v>
                </c:pt>
                <c:pt idx="69" formatCode="0.0">
                  <c:v>418.09799999999996</c:v>
                </c:pt>
                <c:pt idx="70" formatCode="0.0">
                  <c:v>423.40200000000004</c:v>
                </c:pt>
                <c:pt idx="71" formatCode="0.0">
                  <c:v>428.60399999999998</c:v>
                </c:pt>
                <c:pt idx="72" formatCode="0.0">
                  <c:v>433.80600000000004</c:v>
                </c:pt>
                <c:pt idx="73" formatCode="0.0">
                  <c:v>438.90600000000001</c:v>
                </c:pt>
                <c:pt idx="74" formatCode="0.0">
                  <c:v>443.904</c:v>
                </c:pt>
                <c:pt idx="75" formatCode="0.0">
                  <c:v>448.90200000000004</c:v>
                </c:pt>
                <c:pt idx="76" formatCode="0.0">
                  <c:v>453.90000000000003</c:v>
                </c:pt>
                <c:pt idx="77" formatCode="0.0">
                  <c:v>458.69400000000002</c:v>
                </c:pt>
                <c:pt idx="78" formatCode="0.0">
                  <c:v>463.59000000000003</c:v>
                </c:pt>
                <c:pt idx="79">
                  <c:v>468.38400000000001</c:v>
                </c:pt>
                <c:pt idx="80">
                  <c:v>473.07600000000002</c:v>
                </c:pt>
                <c:pt idx="81">
                  <c:v>477.666</c:v>
                </c:pt>
                <c:pt idx="82">
                  <c:v>482.25600000000003</c:v>
                </c:pt>
                <c:pt idx="83">
                  <c:v>486.74399999999997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B7-45C4-A115-D9DAF5BCA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4111912"/>
        <c:axId val="354112696"/>
      </c:lineChart>
      <c:catAx>
        <c:axId val="354106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Idade/Semanas</a:t>
                </a:r>
              </a:p>
            </c:rich>
          </c:tx>
          <c:layout>
            <c:manualLayout>
              <c:xMode val="edge"/>
              <c:yMode val="edge"/>
              <c:x val="0.45284887445224853"/>
              <c:y val="0.9040665053055139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35411308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354113088"/>
        <c:scaling>
          <c:orientation val="minMax"/>
          <c:max val="100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Produção (%)</a:t>
                </a:r>
              </a:p>
            </c:rich>
          </c:tx>
          <c:layout>
            <c:manualLayout>
              <c:xMode val="edge"/>
              <c:yMode val="edge"/>
              <c:x val="1.29674665396847E-2"/>
              <c:y val="0.39558401503314028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C0C0C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354106816"/>
        <c:crosses val="autoZero"/>
        <c:crossBetween val="between"/>
      </c:valAx>
      <c:catAx>
        <c:axId val="354111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4112696"/>
        <c:crosses val="autoZero"/>
        <c:auto val="0"/>
        <c:lblAlgn val="ctr"/>
        <c:lblOffset val="100"/>
        <c:noMultiLvlLbl val="0"/>
      </c:catAx>
      <c:valAx>
        <c:axId val="354112696"/>
        <c:scaling>
          <c:orientation val="minMax"/>
          <c:max val="700"/>
          <c:min val="0"/>
        </c:scaling>
        <c:delete val="0"/>
        <c:axPos val="r"/>
        <c:title>
          <c:tx>
            <c:rich>
              <a:bodyPr rot="540000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Ovo/ Ave Alojada</a:t>
                </a:r>
              </a:p>
            </c:rich>
          </c:tx>
          <c:layout>
            <c:manualLayout>
              <c:xMode val="edge"/>
              <c:yMode val="edge"/>
              <c:x val="0.97347777532128144"/>
              <c:y val="0.4048782131805508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C0C0C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354111912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034579910772492"/>
          <c:y val="0.94853375818295094"/>
          <c:w val="0.83965420089227505"/>
          <c:h val="3.564672120265122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Peso Corporal e Peso do Ovo</a:t>
            </a:r>
          </a:p>
        </c:rich>
      </c:tx>
      <c:layout>
        <c:manualLayout>
          <c:xMode val="edge"/>
          <c:yMode val="edge"/>
          <c:x val="0.33333367163691002"/>
          <c:y val="1.3786180919001891E-2"/>
        </c:manualLayout>
      </c:layout>
      <c:overlay val="0"/>
      <c:spPr>
        <a:solidFill>
          <a:sysClr val="window" lastClr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05285535791139E-2"/>
          <c:y val="0.10179640718562874"/>
          <c:w val="0.80964736135441051"/>
          <c:h val="0.73120425815036594"/>
        </c:manualLayout>
      </c:layout>
      <c:lineChart>
        <c:grouping val="standard"/>
        <c:varyColors val="0"/>
        <c:ser>
          <c:idx val="1"/>
          <c:order val="0"/>
          <c:tx>
            <c:v>Peso Corporal</c:v>
          </c:tx>
          <c:spPr>
            <a:ln w="25400">
              <a:solidFill>
                <a:srgbClr val="00B0F0"/>
              </a:solidFill>
              <a:prstDash val="solid"/>
            </a:ln>
          </c:spPr>
          <c:marker>
            <c:symbol val="none"/>
          </c:marker>
          <c:cat>
            <c:numRef>
              <c:f>Produção!$B$15:$B$88</c:f>
              <c:numCache>
                <c:formatCode>General</c:formatCode>
                <c:ptCount val="7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  <c:pt idx="51">
                  <c:v>68</c:v>
                </c:pt>
                <c:pt idx="52">
                  <c:v>69</c:v>
                </c:pt>
                <c:pt idx="53">
                  <c:v>70</c:v>
                </c:pt>
                <c:pt idx="54">
                  <c:v>71</c:v>
                </c:pt>
                <c:pt idx="55">
                  <c:v>72</c:v>
                </c:pt>
                <c:pt idx="56">
                  <c:v>73</c:v>
                </c:pt>
                <c:pt idx="57">
                  <c:v>74</c:v>
                </c:pt>
                <c:pt idx="58">
                  <c:v>75</c:v>
                </c:pt>
                <c:pt idx="59">
                  <c:v>76</c:v>
                </c:pt>
                <c:pt idx="60">
                  <c:v>77</c:v>
                </c:pt>
                <c:pt idx="61">
                  <c:v>78</c:v>
                </c:pt>
                <c:pt idx="62">
                  <c:v>79</c:v>
                </c:pt>
                <c:pt idx="63">
                  <c:v>80</c:v>
                </c:pt>
                <c:pt idx="64">
                  <c:v>81</c:v>
                </c:pt>
                <c:pt idx="65">
                  <c:v>82</c:v>
                </c:pt>
                <c:pt idx="66">
                  <c:v>83</c:v>
                </c:pt>
                <c:pt idx="67">
                  <c:v>84</c:v>
                </c:pt>
                <c:pt idx="68">
                  <c:v>85</c:v>
                </c:pt>
                <c:pt idx="69">
                  <c:v>86</c:v>
                </c:pt>
                <c:pt idx="70">
                  <c:v>87</c:v>
                </c:pt>
                <c:pt idx="71">
                  <c:v>88</c:v>
                </c:pt>
                <c:pt idx="72">
                  <c:v>89</c:v>
                </c:pt>
                <c:pt idx="73">
                  <c:v>90</c:v>
                </c:pt>
              </c:numCache>
            </c:numRef>
          </c:cat>
          <c:val>
            <c:numRef>
              <c:f>Produção!$X$15:$X$88</c:f>
              <c:numCache>
                <c:formatCode>#,##0</c:formatCode>
                <c:ptCount val="74"/>
                <c:pt idx="0">
                  <c:v>1290</c:v>
                </c:pt>
                <c:pt idx="1">
                  <c:v>1342</c:v>
                </c:pt>
                <c:pt idx="2">
                  <c:v>1391</c:v>
                </c:pt>
                <c:pt idx="3">
                  <c:v>1438</c:v>
                </c:pt>
                <c:pt idx="4">
                  <c:v>1480</c:v>
                </c:pt>
                <c:pt idx="5">
                  <c:v>1520</c:v>
                </c:pt>
                <c:pt idx="6">
                  <c:v>1556</c:v>
                </c:pt>
                <c:pt idx="7">
                  <c:v>1585</c:v>
                </c:pt>
                <c:pt idx="8">
                  <c:v>1610</c:v>
                </c:pt>
                <c:pt idx="9">
                  <c:v>1630</c:v>
                </c:pt>
                <c:pt idx="10">
                  <c:v>1640</c:v>
                </c:pt>
                <c:pt idx="11">
                  <c:v>1645</c:v>
                </c:pt>
                <c:pt idx="12">
                  <c:v>1647</c:v>
                </c:pt>
                <c:pt idx="13">
                  <c:v>1649</c:v>
                </c:pt>
                <c:pt idx="14">
                  <c:v>1651</c:v>
                </c:pt>
                <c:pt idx="15">
                  <c:v>1653</c:v>
                </c:pt>
                <c:pt idx="16">
                  <c:v>1655</c:v>
                </c:pt>
                <c:pt idx="17">
                  <c:v>1657</c:v>
                </c:pt>
                <c:pt idx="18">
                  <c:v>1659</c:v>
                </c:pt>
                <c:pt idx="19">
                  <c:v>1661</c:v>
                </c:pt>
                <c:pt idx="20">
                  <c:v>1663</c:v>
                </c:pt>
                <c:pt idx="21">
                  <c:v>1665</c:v>
                </c:pt>
                <c:pt idx="22">
                  <c:v>1667</c:v>
                </c:pt>
                <c:pt idx="23">
                  <c:v>1669</c:v>
                </c:pt>
                <c:pt idx="24">
                  <c:v>1671</c:v>
                </c:pt>
                <c:pt idx="25">
                  <c:v>1673</c:v>
                </c:pt>
                <c:pt idx="26">
                  <c:v>1675</c:v>
                </c:pt>
                <c:pt idx="27">
                  <c:v>1677</c:v>
                </c:pt>
                <c:pt idx="28">
                  <c:v>1679</c:v>
                </c:pt>
                <c:pt idx="29">
                  <c:v>1681</c:v>
                </c:pt>
                <c:pt idx="30">
                  <c:v>1683</c:v>
                </c:pt>
                <c:pt idx="31">
                  <c:v>1685</c:v>
                </c:pt>
                <c:pt idx="32">
                  <c:v>1687</c:v>
                </c:pt>
                <c:pt idx="33">
                  <c:v>1689</c:v>
                </c:pt>
                <c:pt idx="34">
                  <c:v>1691</c:v>
                </c:pt>
                <c:pt idx="35">
                  <c:v>1693</c:v>
                </c:pt>
                <c:pt idx="36">
                  <c:v>1695</c:v>
                </c:pt>
                <c:pt idx="37">
                  <c:v>1697</c:v>
                </c:pt>
                <c:pt idx="38">
                  <c:v>1699</c:v>
                </c:pt>
                <c:pt idx="39">
                  <c:v>1701</c:v>
                </c:pt>
                <c:pt idx="40">
                  <c:v>1702</c:v>
                </c:pt>
                <c:pt idx="41">
                  <c:v>1703</c:v>
                </c:pt>
                <c:pt idx="42">
                  <c:v>1704</c:v>
                </c:pt>
                <c:pt idx="43">
                  <c:v>1704</c:v>
                </c:pt>
                <c:pt idx="44">
                  <c:v>1705</c:v>
                </c:pt>
                <c:pt idx="45">
                  <c:v>1705</c:v>
                </c:pt>
                <c:pt idx="46">
                  <c:v>1706</c:v>
                </c:pt>
                <c:pt idx="47">
                  <c:v>1706</c:v>
                </c:pt>
                <c:pt idx="48">
                  <c:v>1707</c:v>
                </c:pt>
                <c:pt idx="49">
                  <c:v>1707</c:v>
                </c:pt>
                <c:pt idx="50">
                  <c:v>1708</c:v>
                </c:pt>
                <c:pt idx="51">
                  <c:v>1708</c:v>
                </c:pt>
                <c:pt idx="52">
                  <c:v>1709</c:v>
                </c:pt>
                <c:pt idx="53">
                  <c:v>1709</c:v>
                </c:pt>
                <c:pt idx="54">
                  <c:v>1710</c:v>
                </c:pt>
                <c:pt idx="55">
                  <c:v>1710</c:v>
                </c:pt>
                <c:pt idx="56">
                  <c:v>1711</c:v>
                </c:pt>
                <c:pt idx="57">
                  <c:v>1711</c:v>
                </c:pt>
                <c:pt idx="58">
                  <c:v>1712</c:v>
                </c:pt>
                <c:pt idx="59">
                  <c:v>1714</c:v>
                </c:pt>
                <c:pt idx="60">
                  <c:v>1714</c:v>
                </c:pt>
                <c:pt idx="61">
                  <c:v>1715</c:v>
                </c:pt>
                <c:pt idx="62">
                  <c:v>1716</c:v>
                </c:pt>
                <c:pt idx="63">
                  <c:v>1716</c:v>
                </c:pt>
                <c:pt idx="64">
                  <c:v>1718</c:v>
                </c:pt>
                <c:pt idx="65">
                  <c:v>1719</c:v>
                </c:pt>
                <c:pt idx="66">
                  <c:v>1719</c:v>
                </c:pt>
                <c:pt idx="67">
                  <c:v>1720</c:v>
                </c:pt>
                <c:pt idx="68">
                  <c:v>1720</c:v>
                </c:pt>
                <c:pt idx="69">
                  <c:v>1722</c:v>
                </c:pt>
                <c:pt idx="70">
                  <c:v>1723</c:v>
                </c:pt>
                <c:pt idx="71">
                  <c:v>1723</c:v>
                </c:pt>
                <c:pt idx="72">
                  <c:v>1724</c:v>
                </c:pt>
                <c:pt idx="73">
                  <c:v>1724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F2-4FDB-9A57-735E67496B22}"/>
            </c:ext>
          </c:extLst>
        </c:ser>
        <c:ser>
          <c:idx val="2"/>
          <c:order val="1"/>
          <c:tx>
            <c:v>Peso Corporal Real</c:v>
          </c:tx>
          <c:spPr>
            <a:ln w="28575">
              <a:solidFill>
                <a:srgbClr val="C00000"/>
              </a:solidFill>
            </a:ln>
          </c:spPr>
          <c:marker>
            <c:symbol val="circle"/>
            <c:size val="5"/>
            <c:spPr>
              <a:solidFill>
                <a:srgbClr val="99CC00"/>
              </a:solidFill>
              <a:ln w="28575">
                <a:solidFill>
                  <a:srgbClr val="C00000"/>
                </a:solidFill>
                <a:prstDash val="solid"/>
              </a:ln>
            </c:spPr>
          </c:marker>
          <c:cat>
            <c:numRef>
              <c:f>Produção!$B$15:$B$88</c:f>
              <c:numCache>
                <c:formatCode>General</c:formatCode>
                <c:ptCount val="7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  <c:pt idx="51">
                  <c:v>68</c:v>
                </c:pt>
                <c:pt idx="52">
                  <c:v>69</c:v>
                </c:pt>
                <c:pt idx="53">
                  <c:v>70</c:v>
                </c:pt>
                <c:pt idx="54">
                  <c:v>71</c:v>
                </c:pt>
                <c:pt idx="55">
                  <c:v>72</c:v>
                </c:pt>
                <c:pt idx="56">
                  <c:v>73</c:v>
                </c:pt>
                <c:pt idx="57">
                  <c:v>74</c:v>
                </c:pt>
                <c:pt idx="58">
                  <c:v>75</c:v>
                </c:pt>
                <c:pt idx="59">
                  <c:v>76</c:v>
                </c:pt>
                <c:pt idx="60">
                  <c:v>77</c:v>
                </c:pt>
                <c:pt idx="61">
                  <c:v>78</c:v>
                </c:pt>
                <c:pt idx="62">
                  <c:v>79</c:v>
                </c:pt>
                <c:pt idx="63">
                  <c:v>80</c:v>
                </c:pt>
                <c:pt idx="64">
                  <c:v>81</c:v>
                </c:pt>
                <c:pt idx="65">
                  <c:v>82</c:v>
                </c:pt>
                <c:pt idx="66">
                  <c:v>83</c:v>
                </c:pt>
                <c:pt idx="67">
                  <c:v>84</c:v>
                </c:pt>
                <c:pt idx="68">
                  <c:v>85</c:v>
                </c:pt>
                <c:pt idx="69">
                  <c:v>86</c:v>
                </c:pt>
                <c:pt idx="70">
                  <c:v>87</c:v>
                </c:pt>
                <c:pt idx="71">
                  <c:v>88</c:v>
                </c:pt>
                <c:pt idx="72">
                  <c:v>89</c:v>
                </c:pt>
                <c:pt idx="73">
                  <c:v>90</c:v>
                </c:pt>
              </c:numCache>
            </c:numRef>
          </c:cat>
          <c:val>
            <c:numRef>
              <c:f>Produção!$W$15:$W$88</c:f>
              <c:numCache>
                <c:formatCode>#,##0</c:formatCode>
                <c:ptCount val="74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F2-4FDB-9A57-735E67496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4109560"/>
        <c:axId val="354113480"/>
      </c:lineChart>
      <c:lineChart>
        <c:grouping val="standard"/>
        <c:varyColors val="0"/>
        <c:ser>
          <c:idx val="0"/>
          <c:order val="2"/>
          <c:tx>
            <c:v>Peso do Ovo</c:v>
          </c:tx>
          <c:spPr>
            <a:ln w="25400">
              <a:solidFill>
                <a:srgbClr val="92D050"/>
              </a:solidFill>
              <a:prstDash val="solid"/>
            </a:ln>
          </c:spPr>
          <c:marker>
            <c:symbol val="none"/>
          </c:marker>
          <c:cat>
            <c:numRef>
              <c:f>Produção!$B$15:$B$88</c:f>
              <c:numCache>
                <c:formatCode>General</c:formatCode>
                <c:ptCount val="7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  <c:pt idx="51">
                  <c:v>68</c:v>
                </c:pt>
                <c:pt idx="52">
                  <c:v>69</c:v>
                </c:pt>
                <c:pt idx="53">
                  <c:v>70</c:v>
                </c:pt>
                <c:pt idx="54">
                  <c:v>71</c:v>
                </c:pt>
                <c:pt idx="55">
                  <c:v>72</c:v>
                </c:pt>
                <c:pt idx="56">
                  <c:v>73</c:v>
                </c:pt>
                <c:pt idx="57">
                  <c:v>74</c:v>
                </c:pt>
                <c:pt idx="58">
                  <c:v>75</c:v>
                </c:pt>
                <c:pt idx="59">
                  <c:v>76</c:v>
                </c:pt>
                <c:pt idx="60">
                  <c:v>77</c:v>
                </c:pt>
                <c:pt idx="61">
                  <c:v>78</c:v>
                </c:pt>
                <c:pt idx="62">
                  <c:v>79</c:v>
                </c:pt>
                <c:pt idx="63">
                  <c:v>80</c:v>
                </c:pt>
                <c:pt idx="64">
                  <c:v>81</c:v>
                </c:pt>
                <c:pt idx="65">
                  <c:v>82</c:v>
                </c:pt>
                <c:pt idx="66">
                  <c:v>83</c:v>
                </c:pt>
                <c:pt idx="67">
                  <c:v>84</c:v>
                </c:pt>
                <c:pt idx="68">
                  <c:v>85</c:v>
                </c:pt>
                <c:pt idx="69">
                  <c:v>86</c:v>
                </c:pt>
                <c:pt idx="70">
                  <c:v>87</c:v>
                </c:pt>
                <c:pt idx="71">
                  <c:v>88</c:v>
                </c:pt>
                <c:pt idx="72">
                  <c:v>89</c:v>
                </c:pt>
                <c:pt idx="73">
                  <c:v>90</c:v>
                </c:pt>
              </c:numCache>
            </c:numRef>
          </c:cat>
          <c:val>
            <c:numRef>
              <c:f>Produção!$R$15:$R$88</c:f>
              <c:numCache>
                <c:formatCode>General</c:formatCode>
                <c:ptCount val="74"/>
                <c:pt idx="2" formatCode="0.0">
                  <c:v>41.3</c:v>
                </c:pt>
                <c:pt idx="3" formatCode="0.0">
                  <c:v>43.8</c:v>
                </c:pt>
                <c:pt idx="4" formatCode="0.0">
                  <c:v>46.4</c:v>
                </c:pt>
                <c:pt idx="5" formatCode="0.0">
                  <c:v>48.8</c:v>
                </c:pt>
                <c:pt idx="6" formatCode="0.0">
                  <c:v>51</c:v>
                </c:pt>
                <c:pt idx="7" formatCode="0.0">
                  <c:v>52.9</c:v>
                </c:pt>
                <c:pt idx="8" formatCode="0.0">
                  <c:v>54.6</c:v>
                </c:pt>
                <c:pt idx="9" formatCode="0.0">
                  <c:v>55.8</c:v>
                </c:pt>
                <c:pt idx="10" formatCode="0.0">
                  <c:v>56.9</c:v>
                </c:pt>
                <c:pt idx="11" formatCode="0.0">
                  <c:v>57.8</c:v>
                </c:pt>
                <c:pt idx="12" formatCode="0.0">
                  <c:v>58.5</c:v>
                </c:pt>
                <c:pt idx="13" formatCode="0.0">
                  <c:v>59.1</c:v>
                </c:pt>
                <c:pt idx="14" formatCode="0.0">
                  <c:v>59.6</c:v>
                </c:pt>
                <c:pt idx="15" formatCode="0.0">
                  <c:v>60</c:v>
                </c:pt>
                <c:pt idx="16" formatCode="0.0">
                  <c:v>60.4</c:v>
                </c:pt>
                <c:pt idx="17" formatCode="0.0">
                  <c:v>60.7</c:v>
                </c:pt>
                <c:pt idx="18" formatCode="0.0">
                  <c:v>61</c:v>
                </c:pt>
                <c:pt idx="19" formatCode="0.0">
                  <c:v>61.2</c:v>
                </c:pt>
                <c:pt idx="20" formatCode="0.0">
                  <c:v>61.4</c:v>
                </c:pt>
                <c:pt idx="21" formatCode="0.0">
                  <c:v>61.5</c:v>
                </c:pt>
                <c:pt idx="22" formatCode="0.0">
                  <c:v>61.6</c:v>
                </c:pt>
                <c:pt idx="23" formatCode="0.0">
                  <c:v>61.8</c:v>
                </c:pt>
                <c:pt idx="24" formatCode="0.0">
                  <c:v>61.9</c:v>
                </c:pt>
                <c:pt idx="25" formatCode="0.0">
                  <c:v>62</c:v>
                </c:pt>
                <c:pt idx="26" formatCode="0.0">
                  <c:v>62.1</c:v>
                </c:pt>
                <c:pt idx="27" formatCode="0.0">
                  <c:v>62.2</c:v>
                </c:pt>
                <c:pt idx="28" formatCode="0.0">
                  <c:v>62.3</c:v>
                </c:pt>
                <c:pt idx="29" formatCode="0.0">
                  <c:v>62.4</c:v>
                </c:pt>
                <c:pt idx="30" formatCode="0.0">
                  <c:v>62.5</c:v>
                </c:pt>
                <c:pt idx="31" formatCode="0.0">
                  <c:v>62.6</c:v>
                </c:pt>
                <c:pt idx="32" formatCode="0.0">
                  <c:v>62.6</c:v>
                </c:pt>
                <c:pt idx="33" formatCode="0.0">
                  <c:v>62.7</c:v>
                </c:pt>
                <c:pt idx="34" formatCode="0.0">
                  <c:v>62.8</c:v>
                </c:pt>
                <c:pt idx="35" formatCode="0.0">
                  <c:v>62.9</c:v>
                </c:pt>
                <c:pt idx="36" formatCode="0.0">
                  <c:v>62.9</c:v>
                </c:pt>
                <c:pt idx="37" formatCode="0.0">
                  <c:v>63</c:v>
                </c:pt>
                <c:pt idx="38" formatCode="0.0">
                  <c:v>63</c:v>
                </c:pt>
                <c:pt idx="39" formatCode="0.0">
                  <c:v>63.1</c:v>
                </c:pt>
                <c:pt idx="40" formatCode="0.0">
                  <c:v>63.1</c:v>
                </c:pt>
                <c:pt idx="41" formatCode="0.0">
                  <c:v>63.2</c:v>
                </c:pt>
                <c:pt idx="42" formatCode="0.0">
                  <c:v>63.2</c:v>
                </c:pt>
                <c:pt idx="43" formatCode="0.0">
                  <c:v>63.3</c:v>
                </c:pt>
                <c:pt idx="44" formatCode="0.0">
                  <c:v>63.3</c:v>
                </c:pt>
                <c:pt idx="45" formatCode="0.0">
                  <c:v>63.4</c:v>
                </c:pt>
                <c:pt idx="46" formatCode="0.0">
                  <c:v>63.4</c:v>
                </c:pt>
                <c:pt idx="47" formatCode="0.0">
                  <c:v>63.4</c:v>
                </c:pt>
                <c:pt idx="48" formatCode="0.0">
                  <c:v>63.5</c:v>
                </c:pt>
                <c:pt idx="49" formatCode="0.0">
                  <c:v>63.5</c:v>
                </c:pt>
                <c:pt idx="50" formatCode="0.0">
                  <c:v>63.5</c:v>
                </c:pt>
                <c:pt idx="51" formatCode="0.0">
                  <c:v>63.5</c:v>
                </c:pt>
                <c:pt idx="52" formatCode="0.0">
                  <c:v>63.6</c:v>
                </c:pt>
                <c:pt idx="53" formatCode="0.0">
                  <c:v>63.6</c:v>
                </c:pt>
                <c:pt idx="54" formatCode="0.0">
                  <c:v>63.6</c:v>
                </c:pt>
                <c:pt idx="55" formatCode="0.0">
                  <c:v>63.6</c:v>
                </c:pt>
                <c:pt idx="56" formatCode="0.0">
                  <c:v>63.7</c:v>
                </c:pt>
                <c:pt idx="57" formatCode="0.0">
                  <c:v>63.7</c:v>
                </c:pt>
                <c:pt idx="58" formatCode="0.0">
                  <c:v>63.7</c:v>
                </c:pt>
                <c:pt idx="59" formatCode="0.0">
                  <c:v>63.7</c:v>
                </c:pt>
                <c:pt idx="60" formatCode="0.0">
                  <c:v>63.8</c:v>
                </c:pt>
                <c:pt idx="61" formatCode="0.0">
                  <c:v>63.8</c:v>
                </c:pt>
                <c:pt idx="62" formatCode="0.0">
                  <c:v>63.8</c:v>
                </c:pt>
                <c:pt idx="63" formatCode="0.0">
                  <c:v>63.8</c:v>
                </c:pt>
                <c:pt idx="64" formatCode="0.0">
                  <c:v>63.9</c:v>
                </c:pt>
                <c:pt idx="65" formatCode="0.0">
                  <c:v>63.9</c:v>
                </c:pt>
                <c:pt idx="66" formatCode="0.0">
                  <c:v>63.9</c:v>
                </c:pt>
                <c:pt idx="67" formatCode="0.0">
                  <c:v>64</c:v>
                </c:pt>
                <c:pt idx="68" formatCode="0.0">
                  <c:v>64</c:v>
                </c:pt>
                <c:pt idx="69" formatCode="0.0">
                  <c:v>64</c:v>
                </c:pt>
                <c:pt idx="70" formatCode="0.0">
                  <c:v>64</c:v>
                </c:pt>
                <c:pt idx="71" formatCode="0.0">
                  <c:v>64.099999999999994</c:v>
                </c:pt>
                <c:pt idx="72" formatCode="0.0">
                  <c:v>64.099999999999994</c:v>
                </c:pt>
                <c:pt idx="73" formatCode="0.0">
                  <c:v>64.099999999999994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F2-4FDB-9A57-735E67496B22}"/>
            </c:ext>
          </c:extLst>
        </c:ser>
        <c:ser>
          <c:idx val="3"/>
          <c:order val="3"/>
          <c:tx>
            <c:v>Peso Ovo Real</c:v>
          </c:tx>
          <c:spPr>
            <a:ln w="28575"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circle"/>
            <c:size val="5"/>
            <c:spPr>
              <a:solidFill>
                <a:srgbClr val="666699"/>
              </a:solidFill>
              <a:ln w="28575">
                <a:solidFill>
                  <a:schemeClr val="tx1">
                    <a:lumMod val="95000"/>
                    <a:lumOff val="5000"/>
                  </a:schemeClr>
                </a:solidFill>
                <a:prstDash val="solid"/>
              </a:ln>
            </c:spPr>
          </c:marker>
          <c:cat>
            <c:numRef>
              <c:f>Produção!$B$15:$B$88</c:f>
              <c:numCache>
                <c:formatCode>General</c:formatCode>
                <c:ptCount val="7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  <c:pt idx="51">
                  <c:v>68</c:v>
                </c:pt>
                <c:pt idx="52">
                  <c:v>69</c:v>
                </c:pt>
                <c:pt idx="53">
                  <c:v>70</c:v>
                </c:pt>
                <c:pt idx="54">
                  <c:v>71</c:v>
                </c:pt>
                <c:pt idx="55">
                  <c:v>72</c:v>
                </c:pt>
                <c:pt idx="56">
                  <c:v>73</c:v>
                </c:pt>
                <c:pt idx="57">
                  <c:v>74</c:v>
                </c:pt>
                <c:pt idx="58">
                  <c:v>75</c:v>
                </c:pt>
                <c:pt idx="59">
                  <c:v>76</c:v>
                </c:pt>
                <c:pt idx="60">
                  <c:v>77</c:v>
                </c:pt>
                <c:pt idx="61">
                  <c:v>78</c:v>
                </c:pt>
                <c:pt idx="62">
                  <c:v>79</c:v>
                </c:pt>
                <c:pt idx="63">
                  <c:v>80</c:v>
                </c:pt>
                <c:pt idx="64">
                  <c:v>81</c:v>
                </c:pt>
                <c:pt idx="65">
                  <c:v>82</c:v>
                </c:pt>
                <c:pt idx="66">
                  <c:v>83</c:v>
                </c:pt>
                <c:pt idx="67">
                  <c:v>84</c:v>
                </c:pt>
                <c:pt idx="68">
                  <c:v>85</c:v>
                </c:pt>
                <c:pt idx="69">
                  <c:v>86</c:v>
                </c:pt>
                <c:pt idx="70">
                  <c:v>87</c:v>
                </c:pt>
                <c:pt idx="71">
                  <c:v>88</c:v>
                </c:pt>
                <c:pt idx="72">
                  <c:v>89</c:v>
                </c:pt>
                <c:pt idx="73">
                  <c:v>90</c:v>
                </c:pt>
              </c:numCache>
            </c:numRef>
          </c:cat>
          <c:val>
            <c:numRef>
              <c:f>Produção!$Q$15:$Q$88</c:f>
              <c:numCache>
                <c:formatCode>General</c:formatCode>
                <c:ptCount val="7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F2-4FDB-9A57-735E67496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4108776"/>
        <c:axId val="354112304"/>
      </c:lineChart>
      <c:catAx>
        <c:axId val="354109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Idade/Semanas</a:t>
                </a:r>
              </a:p>
            </c:rich>
          </c:tx>
          <c:layout>
            <c:manualLayout>
              <c:xMode val="edge"/>
              <c:yMode val="edge"/>
              <c:x val="0.45548648701327943"/>
              <c:y val="0.9000663240448237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3541134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354113480"/>
        <c:scaling>
          <c:orientation val="minMax"/>
          <c:max val="1900"/>
          <c:min val="1000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Peso Corporal (g)</a:t>
                </a:r>
              </a:p>
            </c:rich>
          </c:tx>
          <c:layout>
            <c:manualLayout>
              <c:xMode val="edge"/>
              <c:yMode val="edge"/>
              <c:x val="8.7789778157429561E-3"/>
              <c:y val="0.3575850922826263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cross"/>
        <c:minorTickMark val="none"/>
        <c:tickLblPos val="nextTo"/>
        <c:spPr>
          <a:ln w="3175">
            <a:solidFill>
              <a:srgbClr val="C0C0C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354109560"/>
        <c:crosses val="autoZero"/>
        <c:crossBetween val="between"/>
        <c:majorUnit val="100"/>
        <c:minorUnit val="50"/>
      </c:valAx>
      <c:catAx>
        <c:axId val="354108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4112304"/>
        <c:crosses val="autoZero"/>
        <c:auto val="0"/>
        <c:lblAlgn val="ctr"/>
        <c:lblOffset val="100"/>
        <c:noMultiLvlLbl val="0"/>
      </c:catAx>
      <c:valAx>
        <c:axId val="354112304"/>
        <c:scaling>
          <c:orientation val="minMax"/>
          <c:max val="100"/>
          <c:min val="30"/>
        </c:scaling>
        <c:delete val="0"/>
        <c:axPos val="r"/>
        <c:title>
          <c:tx>
            <c:rich>
              <a:bodyPr rot="5400000" vert="horz"/>
              <a:lstStyle/>
              <a:p>
                <a:pPr algn="ctr"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Peso do Ovo (g)</a:t>
                </a:r>
              </a:p>
            </c:rich>
          </c:tx>
          <c:layout>
            <c:manualLayout>
              <c:xMode val="edge"/>
              <c:yMode val="edge"/>
              <c:x val="0.96308566692321351"/>
              <c:y val="0.38535087305703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C0C0C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354108776"/>
        <c:crosses val="max"/>
        <c:crossBetween val="between"/>
        <c:majorUnit val="10"/>
        <c:min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830290010741137"/>
          <c:y val="0.96207584830339321"/>
          <c:w val="0.63480128893662724"/>
          <c:h val="3.193612774451093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GAD e Mortalidade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Produção!$T$12</c:f>
              <c:strCache>
                <c:ptCount val="1"/>
                <c:pt idx="0">
                  <c:v>GAD Real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'GAD e Mortalidade'!$A$100:$A$183</c:f>
              <c:numCache>
                <c:formatCode>General</c:formatCode>
                <c:ptCount val="8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  <c:pt idx="51">
                  <c:v>68</c:v>
                </c:pt>
                <c:pt idx="52">
                  <c:v>69</c:v>
                </c:pt>
                <c:pt idx="53">
                  <c:v>70</c:v>
                </c:pt>
                <c:pt idx="54">
                  <c:v>71</c:v>
                </c:pt>
                <c:pt idx="55">
                  <c:v>72</c:v>
                </c:pt>
                <c:pt idx="56">
                  <c:v>73</c:v>
                </c:pt>
                <c:pt idx="57">
                  <c:v>74</c:v>
                </c:pt>
                <c:pt idx="58">
                  <c:v>75</c:v>
                </c:pt>
                <c:pt idx="59">
                  <c:v>76</c:v>
                </c:pt>
                <c:pt idx="60">
                  <c:v>77</c:v>
                </c:pt>
                <c:pt idx="61">
                  <c:v>78</c:v>
                </c:pt>
                <c:pt idx="62">
                  <c:v>79</c:v>
                </c:pt>
                <c:pt idx="63">
                  <c:v>80</c:v>
                </c:pt>
                <c:pt idx="64">
                  <c:v>81</c:v>
                </c:pt>
                <c:pt idx="65">
                  <c:v>82</c:v>
                </c:pt>
                <c:pt idx="66">
                  <c:v>83</c:v>
                </c:pt>
                <c:pt idx="67">
                  <c:v>84</c:v>
                </c:pt>
                <c:pt idx="68">
                  <c:v>85</c:v>
                </c:pt>
                <c:pt idx="69">
                  <c:v>86</c:v>
                </c:pt>
                <c:pt idx="70">
                  <c:v>87</c:v>
                </c:pt>
                <c:pt idx="71">
                  <c:v>88</c:v>
                </c:pt>
                <c:pt idx="72">
                  <c:v>89</c:v>
                </c:pt>
                <c:pt idx="73">
                  <c:v>90</c:v>
                </c:pt>
                <c:pt idx="74">
                  <c:v>91</c:v>
                </c:pt>
                <c:pt idx="75">
                  <c:v>92</c:v>
                </c:pt>
                <c:pt idx="76">
                  <c:v>93</c:v>
                </c:pt>
                <c:pt idx="77">
                  <c:v>94</c:v>
                </c:pt>
                <c:pt idx="78">
                  <c:v>95</c:v>
                </c:pt>
                <c:pt idx="79">
                  <c:v>96</c:v>
                </c:pt>
                <c:pt idx="80">
                  <c:v>97</c:v>
                </c:pt>
                <c:pt idx="81">
                  <c:v>98</c:v>
                </c:pt>
                <c:pt idx="82">
                  <c:v>99</c:v>
                </c:pt>
                <c:pt idx="83">
                  <c:v>100</c:v>
                </c:pt>
              </c:numCache>
            </c:numRef>
          </c:cat>
          <c:val>
            <c:numRef>
              <c:f>Produção!$T$15:$T$98</c:f>
              <c:numCache>
                <c:formatCode>0</c:formatCode>
                <c:ptCount val="8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F5-444F-91C9-23B3F0F4BECD}"/>
            </c:ext>
          </c:extLst>
        </c:ser>
        <c:ser>
          <c:idx val="1"/>
          <c:order val="1"/>
          <c:tx>
            <c:strRef>
              <c:f>Produção!$U$12</c:f>
              <c:strCache>
                <c:ptCount val="1"/>
                <c:pt idx="0">
                  <c:v>GAD Padrão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'GAD e Mortalidade'!$A$100:$A$183</c:f>
              <c:numCache>
                <c:formatCode>General</c:formatCode>
                <c:ptCount val="8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  <c:pt idx="51">
                  <c:v>68</c:v>
                </c:pt>
                <c:pt idx="52">
                  <c:v>69</c:v>
                </c:pt>
                <c:pt idx="53">
                  <c:v>70</c:v>
                </c:pt>
                <c:pt idx="54">
                  <c:v>71</c:v>
                </c:pt>
                <c:pt idx="55">
                  <c:v>72</c:v>
                </c:pt>
                <c:pt idx="56">
                  <c:v>73</c:v>
                </c:pt>
                <c:pt idx="57">
                  <c:v>74</c:v>
                </c:pt>
                <c:pt idx="58">
                  <c:v>75</c:v>
                </c:pt>
                <c:pt idx="59">
                  <c:v>76</c:v>
                </c:pt>
                <c:pt idx="60">
                  <c:v>77</c:v>
                </c:pt>
                <c:pt idx="61">
                  <c:v>78</c:v>
                </c:pt>
                <c:pt idx="62">
                  <c:v>79</c:v>
                </c:pt>
                <c:pt idx="63">
                  <c:v>80</c:v>
                </c:pt>
                <c:pt idx="64">
                  <c:v>81</c:v>
                </c:pt>
                <c:pt idx="65">
                  <c:v>82</c:v>
                </c:pt>
                <c:pt idx="66">
                  <c:v>83</c:v>
                </c:pt>
                <c:pt idx="67">
                  <c:v>84</c:v>
                </c:pt>
                <c:pt idx="68">
                  <c:v>85</c:v>
                </c:pt>
                <c:pt idx="69">
                  <c:v>86</c:v>
                </c:pt>
                <c:pt idx="70">
                  <c:v>87</c:v>
                </c:pt>
                <c:pt idx="71">
                  <c:v>88</c:v>
                </c:pt>
                <c:pt idx="72">
                  <c:v>89</c:v>
                </c:pt>
                <c:pt idx="73">
                  <c:v>90</c:v>
                </c:pt>
                <c:pt idx="74">
                  <c:v>91</c:v>
                </c:pt>
                <c:pt idx="75">
                  <c:v>92</c:v>
                </c:pt>
                <c:pt idx="76">
                  <c:v>93</c:v>
                </c:pt>
                <c:pt idx="77">
                  <c:v>94</c:v>
                </c:pt>
                <c:pt idx="78">
                  <c:v>95</c:v>
                </c:pt>
                <c:pt idx="79">
                  <c:v>96</c:v>
                </c:pt>
                <c:pt idx="80">
                  <c:v>97</c:v>
                </c:pt>
                <c:pt idx="81">
                  <c:v>98</c:v>
                </c:pt>
                <c:pt idx="82">
                  <c:v>99</c:v>
                </c:pt>
                <c:pt idx="83">
                  <c:v>100</c:v>
                </c:pt>
              </c:numCache>
            </c:numRef>
          </c:cat>
          <c:val>
            <c:numRef>
              <c:f>Produção!$U$15:$U$98</c:f>
              <c:numCache>
                <c:formatCode>General</c:formatCode>
                <c:ptCount val="84"/>
                <c:pt idx="0">
                  <c:v>75</c:v>
                </c:pt>
                <c:pt idx="1">
                  <c:v>79</c:v>
                </c:pt>
                <c:pt idx="2">
                  <c:v>83</c:v>
                </c:pt>
                <c:pt idx="3">
                  <c:v>88</c:v>
                </c:pt>
                <c:pt idx="4" formatCode="0">
                  <c:v>94</c:v>
                </c:pt>
                <c:pt idx="5" formatCode="0">
                  <c:v>99.5</c:v>
                </c:pt>
                <c:pt idx="6" formatCode="0">
                  <c:v>101</c:v>
                </c:pt>
                <c:pt idx="7" formatCode="0">
                  <c:v>102</c:v>
                </c:pt>
                <c:pt idx="8" formatCode="0">
                  <c:v>102</c:v>
                </c:pt>
                <c:pt idx="9" formatCode="0">
                  <c:v>102</c:v>
                </c:pt>
                <c:pt idx="10" formatCode="0">
                  <c:v>102</c:v>
                </c:pt>
                <c:pt idx="11" formatCode="0">
                  <c:v>102</c:v>
                </c:pt>
                <c:pt idx="12" formatCode="0">
                  <c:v>102</c:v>
                </c:pt>
                <c:pt idx="13" formatCode="0">
                  <c:v>102</c:v>
                </c:pt>
                <c:pt idx="14" formatCode="0">
                  <c:v>102</c:v>
                </c:pt>
                <c:pt idx="15" formatCode="0">
                  <c:v>102</c:v>
                </c:pt>
                <c:pt idx="16" formatCode="0">
                  <c:v>103</c:v>
                </c:pt>
                <c:pt idx="17" formatCode="0">
                  <c:v>103</c:v>
                </c:pt>
                <c:pt idx="18" formatCode="0">
                  <c:v>103</c:v>
                </c:pt>
                <c:pt idx="19" formatCode="0">
                  <c:v>103</c:v>
                </c:pt>
                <c:pt idx="20" formatCode="0">
                  <c:v>103</c:v>
                </c:pt>
                <c:pt idx="21" formatCode="0">
                  <c:v>103</c:v>
                </c:pt>
                <c:pt idx="22" formatCode="0">
                  <c:v>103</c:v>
                </c:pt>
                <c:pt idx="23" formatCode="0">
                  <c:v>103</c:v>
                </c:pt>
                <c:pt idx="24" formatCode="0">
                  <c:v>104</c:v>
                </c:pt>
                <c:pt idx="25" formatCode="0">
                  <c:v>104</c:v>
                </c:pt>
                <c:pt idx="26" formatCode="0">
                  <c:v>104</c:v>
                </c:pt>
                <c:pt idx="27" formatCode="0">
                  <c:v>104</c:v>
                </c:pt>
                <c:pt idx="28" formatCode="0">
                  <c:v>104</c:v>
                </c:pt>
                <c:pt idx="29" formatCode="0">
                  <c:v>104</c:v>
                </c:pt>
                <c:pt idx="30" formatCode="0">
                  <c:v>104</c:v>
                </c:pt>
                <c:pt idx="31" formatCode="0">
                  <c:v>104</c:v>
                </c:pt>
                <c:pt idx="32" formatCode="0">
                  <c:v>104</c:v>
                </c:pt>
                <c:pt idx="33" formatCode="0">
                  <c:v>104</c:v>
                </c:pt>
                <c:pt idx="34" formatCode="0">
                  <c:v>104</c:v>
                </c:pt>
                <c:pt idx="35" formatCode="0">
                  <c:v>104</c:v>
                </c:pt>
                <c:pt idx="36" formatCode="0">
                  <c:v>104</c:v>
                </c:pt>
                <c:pt idx="37" formatCode="0">
                  <c:v>104</c:v>
                </c:pt>
                <c:pt idx="38" formatCode="0">
                  <c:v>104</c:v>
                </c:pt>
                <c:pt idx="39" formatCode="0">
                  <c:v>104</c:v>
                </c:pt>
                <c:pt idx="40" formatCode="0">
                  <c:v>104</c:v>
                </c:pt>
                <c:pt idx="41" formatCode="0">
                  <c:v>104</c:v>
                </c:pt>
                <c:pt idx="42" formatCode="0">
                  <c:v>104</c:v>
                </c:pt>
                <c:pt idx="43" formatCode="0">
                  <c:v>104</c:v>
                </c:pt>
                <c:pt idx="44" formatCode="0">
                  <c:v>104</c:v>
                </c:pt>
                <c:pt idx="45" formatCode="0">
                  <c:v>104</c:v>
                </c:pt>
                <c:pt idx="46" formatCode="0">
                  <c:v>104</c:v>
                </c:pt>
                <c:pt idx="47" formatCode="0">
                  <c:v>104</c:v>
                </c:pt>
                <c:pt idx="48" formatCode="0">
                  <c:v>104</c:v>
                </c:pt>
                <c:pt idx="49" formatCode="0">
                  <c:v>104</c:v>
                </c:pt>
                <c:pt idx="50" formatCode="0">
                  <c:v>104</c:v>
                </c:pt>
                <c:pt idx="51" formatCode="0">
                  <c:v>104</c:v>
                </c:pt>
                <c:pt idx="52" formatCode="0">
                  <c:v>104</c:v>
                </c:pt>
                <c:pt idx="53" formatCode="0">
                  <c:v>104</c:v>
                </c:pt>
                <c:pt idx="54" formatCode="0">
                  <c:v>104</c:v>
                </c:pt>
                <c:pt idx="55" formatCode="0">
                  <c:v>104</c:v>
                </c:pt>
                <c:pt idx="56" formatCode="0">
                  <c:v>104</c:v>
                </c:pt>
                <c:pt idx="57" formatCode="0">
                  <c:v>104</c:v>
                </c:pt>
                <c:pt idx="58" formatCode="0">
                  <c:v>104</c:v>
                </c:pt>
                <c:pt idx="59" formatCode="0">
                  <c:v>104</c:v>
                </c:pt>
                <c:pt idx="60" formatCode="0">
                  <c:v>104</c:v>
                </c:pt>
                <c:pt idx="61" formatCode="0">
                  <c:v>104</c:v>
                </c:pt>
                <c:pt idx="62" formatCode="0">
                  <c:v>104</c:v>
                </c:pt>
                <c:pt idx="63" formatCode="0">
                  <c:v>104</c:v>
                </c:pt>
                <c:pt idx="64" formatCode="0">
                  <c:v>104</c:v>
                </c:pt>
                <c:pt idx="65" formatCode="0">
                  <c:v>104</c:v>
                </c:pt>
                <c:pt idx="66" formatCode="0">
                  <c:v>104</c:v>
                </c:pt>
                <c:pt idx="67" formatCode="0">
                  <c:v>104</c:v>
                </c:pt>
                <c:pt idx="68" formatCode="0">
                  <c:v>104</c:v>
                </c:pt>
                <c:pt idx="69" formatCode="0">
                  <c:v>104</c:v>
                </c:pt>
                <c:pt idx="70" formatCode="0">
                  <c:v>104</c:v>
                </c:pt>
                <c:pt idx="71" formatCode="0">
                  <c:v>104</c:v>
                </c:pt>
                <c:pt idx="72" formatCode="0">
                  <c:v>104</c:v>
                </c:pt>
                <c:pt idx="73">
                  <c:v>104</c:v>
                </c:pt>
                <c:pt idx="74" formatCode="0">
                  <c:v>104</c:v>
                </c:pt>
                <c:pt idx="75">
                  <c:v>104</c:v>
                </c:pt>
                <c:pt idx="76" formatCode="0">
                  <c:v>104</c:v>
                </c:pt>
                <c:pt idx="77">
                  <c:v>104</c:v>
                </c:pt>
                <c:pt idx="78" formatCode="0">
                  <c:v>104</c:v>
                </c:pt>
                <c:pt idx="79">
                  <c:v>104</c:v>
                </c:pt>
                <c:pt idx="80">
                  <c:v>104</c:v>
                </c:pt>
                <c:pt idx="81">
                  <c:v>104</c:v>
                </c:pt>
                <c:pt idx="82">
                  <c:v>104</c:v>
                </c:pt>
                <c:pt idx="83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F5-444F-91C9-23B3F0F4B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9225055"/>
        <c:axId val="839223135"/>
      </c:lineChart>
      <c:lineChart>
        <c:grouping val="standard"/>
        <c:varyColors val="0"/>
        <c:ser>
          <c:idx val="2"/>
          <c:order val="2"/>
          <c:tx>
            <c:strRef>
              <c:f>'GAD e Mortalidade'!$B$99</c:f>
              <c:strCache>
                <c:ptCount val="1"/>
                <c:pt idx="0">
                  <c:v>% Mortalidade Padrão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'GAD e Mortalidade'!$A$100:$A$183</c:f>
              <c:numCache>
                <c:formatCode>General</c:formatCode>
                <c:ptCount val="8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  <c:pt idx="51">
                  <c:v>68</c:v>
                </c:pt>
                <c:pt idx="52">
                  <c:v>69</c:v>
                </c:pt>
                <c:pt idx="53">
                  <c:v>70</c:v>
                </c:pt>
                <c:pt idx="54">
                  <c:v>71</c:v>
                </c:pt>
                <c:pt idx="55">
                  <c:v>72</c:v>
                </c:pt>
                <c:pt idx="56">
                  <c:v>73</c:v>
                </c:pt>
                <c:pt idx="57">
                  <c:v>74</c:v>
                </c:pt>
                <c:pt idx="58">
                  <c:v>75</c:v>
                </c:pt>
                <c:pt idx="59">
                  <c:v>76</c:v>
                </c:pt>
                <c:pt idx="60">
                  <c:v>77</c:v>
                </c:pt>
                <c:pt idx="61">
                  <c:v>78</c:v>
                </c:pt>
                <c:pt idx="62">
                  <c:v>79</c:v>
                </c:pt>
                <c:pt idx="63">
                  <c:v>80</c:v>
                </c:pt>
                <c:pt idx="64">
                  <c:v>81</c:v>
                </c:pt>
                <c:pt idx="65">
                  <c:v>82</c:v>
                </c:pt>
                <c:pt idx="66">
                  <c:v>83</c:v>
                </c:pt>
                <c:pt idx="67">
                  <c:v>84</c:v>
                </c:pt>
                <c:pt idx="68">
                  <c:v>85</c:v>
                </c:pt>
                <c:pt idx="69">
                  <c:v>86</c:v>
                </c:pt>
                <c:pt idx="70">
                  <c:v>87</c:v>
                </c:pt>
                <c:pt idx="71">
                  <c:v>88</c:v>
                </c:pt>
                <c:pt idx="72">
                  <c:v>89</c:v>
                </c:pt>
                <c:pt idx="73">
                  <c:v>90</c:v>
                </c:pt>
                <c:pt idx="74">
                  <c:v>91</c:v>
                </c:pt>
                <c:pt idx="75">
                  <c:v>92</c:v>
                </c:pt>
                <c:pt idx="76">
                  <c:v>93</c:v>
                </c:pt>
                <c:pt idx="77">
                  <c:v>94</c:v>
                </c:pt>
                <c:pt idx="78">
                  <c:v>95</c:v>
                </c:pt>
                <c:pt idx="79">
                  <c:v>96</c:v>
                </c:pt>
                <c:pt idx="80">
                  <c:v>97</c:v>
                </c:pt>
                <c:pt idx="81">
                  <c:v>98</c:v>
                </c:pt>
                <c:pt idx="82">
                  <c:v>99</c:v>
                </c:pt>
                <c:pt idx="83">
                  <c:v>100</c:v>
                </c:pt>
              </c:numCache>
            </c:numRef>
          </c:cat>
          <c:val>
            <c:numRef>
              <c:f>'GAD e Mortalidade'!$B$100:$B$183</c:f>
              <c:numCache>
                <c:formatCode>General</c:formatCode>
                <c:ptCount val="84"/>
                <c:pt idx="2" formatCode="0.00">
                  <c:v>0.12999999999999545</c:v>
                </c:pt>
                <c:pt idx="3" formatCode="0.00">
                  <c:v>0.25999999999999091</c:v>
                </c:pt>
                <c:pt idx="4" formatCode="0.00">
                  <c:v>0.38999999999998636</c:v>
                </c:pt>
                <c:pt idx="5" formatCode="0.00">
                  <c:v>0.51999999999998181</c:v>
                </c:pt>
                <c:pt idx="6" formatCode="0.00">
                  <c:v>0.64999999999997726</c:v>
                </c:pt>
                <c:pt idx="7" formatCode="0.00">
                  <c:v>0.77999999999997272</c:v>
                </c:pt>
                <c:pt idx="8" formatCode="0.00">
                  <c:v>0.90999999999996817</c:v>
                </c:pt>
                <c:pt idx="9" formatCode="0.00">
                  <c:v>1.0399999999999636</c:v>
                </c:pt>
                <c:pt idx="10" formatCode="0.00">
                  <c:v>1.1699999999999591</c:v>
                </c:pt>
                <c:pt idx="11" formatCode="0.00">
                  <c:v>1.2999999999999545</c:v>
                </c:pt>
                <c:pt idx="12" formatCode="0.00">
                  <c:v>1.42999999999995</c:v>
                </c:pt>
                <c:pt idx="13" formatCode="0.00">
                  <c:v>1.5599999999999454</c:v>
                </c:pt>
                <c:pt idx="14" formatCode="0.00">
                  <c:v>1.6899999999999409</c:v>
                </c:pt>
                <c:pt idx="15" formatCode="0.00">
                  <c:v>1.8199999999999363</c:v>
                </c:pt>
                <c:pt idx="16" formatCode="0.00">
                  <c:v>1.9499999999999318</c:v>
                </c:pt>
                <c:pt idx="17" formatCode="0.00">
                  <c:v>2.0799999999999272</c:v>
                </c:pt>
                <c:pt idx="18" formatCode="0.00">
                  <c:v>2.2099999999999227</c:v>
                </c:pt>
                <c:pt idx="19" formatCode="0.00">
                  <c:v>2.3399999999999181</c:v>
                </c:pt>
                <c:pt idx="20" formatCode="0.00">
                  <c:v>2.4699999999999136</c:v>
                </c:pt>
                <c:pt idx="21" formatCode="0.00">
                  <c:v>2.5999999999999091</c:v>
                </c:pt>
                <c:pt idx="22" formatCode="0.00">
                  <c:v>2.7299999999999045</c:v>
                </c:pt>
                <c:pt idx="23" formatCode="0.00">
                  <c:v>2.8599999999999</c:v>
                </c:pt>
                <c:pt idx="24" formatCode="0.00">
                  <c:v>2.9899999999998954</c:v>
                </c:pt>
                <c:pt idx="25" formatCode="0.00">
                  <c:v>3.1199999999998909</c:v>
                </c:pt>
                <c:pt idx="26" formatCode="0.00">
                  <c:v>3.2499999999998863</c:v>
                </c:pt>
                <c:pt idx="27" formatCode="0.00">
                  <c:v>3.3799999999998818</c:v>
                </c:pt>
                <c:pt idx="28" formatCode="0.00">
                  <c:v>3.5099999999998772</c:v>
                </c:pt>
                <c:pt idx="29" formatCode="0.00">
                  <c:v>3.6399999999998727</c:v>
                </c:pt>
                <c:pt idx="30" formatCode="0.00">
                  <c:v>3.7699999999998681</c:v>
                </c:pt>
                <c:pt idx="31" formatCode="0.00">
                  <c:v>3.8999999999998636</c:v>
                </c:pt>
                <c:pt idx="32" formatCode="0.00">
                  <c:v>4.029999999999859</c:v>
                </c:pt>
                <c:pt idx="33" formatCode="0.00">
                  <c:v>4.1599999999998545</c:v>
                </c:pt>
                <c:pt idx="34" formatCode="0.00">
                  <c:v>4.2899999999998499</c:v>
                </c:pt>
                <c:pt idx="35" formatCode="0.00">
                  <c:v>4.4199999999998454</c:v>
                </c:pt>
                <c:pt idx="36" formatCode="0.00">
                  <c:v>4.5499999999998408</c:v>
                </c:pt>
                <c:pt idx="37" formatCode="0.00">
                  <c:v>4.6799999999998363</c:v>
                </c:pt>
                <c:pt idx="38" formatCode="0.00">
                  <c:v>4.8099999999998317</c:v>
                </c:pt>
                <c:pt idx="39" formatCode="0.00">
                  <c:v>4.9399999999998272</c:v>
                </c:pt>
                <c:pt idx="40" formatCode="0.00">
                  <c:v>5.0699999999998226</c:v>
                </c:pt>
                <c:pt idx="41" formatCode="0.00">
                  <c:v>5.1999999999998181</c:v>
                </c:pt>
                <c:pt idx="42" formatCode="0.00">
                  <c:v>5.3299999999998136</c:v>
                </c:pt>
                <c:pt idx="43" formatCode="0.00">
                  <c:v>5.459999999999809</c:v>
                </c:pt>
                <c:pt idx="44" formatCode="0.00">
                  <c:v>5.5899999999998045</c:v>
                </c:pt>
                <c:pt idx="45" formatCode="0.00">
                  <c:v>5.7199999999997999</c:v>
                </c:pt>
                <c:pt idx="46" formatCode="0.00">
                  <c:v>5.8499999999997954</c:v>
                </c:pt>
                <c:pt idx="47" formatCode="0.00">
                  <c:v>5.9799999999997908</c:v>
                </c:pt>
                <c:pt idx="48" formatCode="0.00">
                  <c:v>6.1099999999997863</c:v>
                </c:pt>
                <c:pt idx="49" formatCode="0.00">
                  <c:v>6.2399999999997817</c:v>
                </c:pt>
                <c:pt idx="50" formatCode="0.00">
                  <c:v>6.3699999999997772</c:v>
                </c:pt>
                <c:pt idx="51" formatCode="0.00">
                  <c:v>6.4999999999997726</c:v>
                </c:pt>
                <c:pt idx="52" formatCode="0.00">
                  <c:v>6.6299999999997681</c:v>
                </c:pt>
                <c:pt idx="53" formatCode="0.00">
                  <c:v>6.7599999999997635</c:v>
                </c:pt>
                <c:pt idx="54" formatCode="0.00">
                  <c:v>6.889999999999759</c:v>
                </c:pt>
                <c:pt idx="55" formatCode="0.00">
                  <c:v>7.0199999999997544</c:v>
                </c:pt>
                <c:pt idx="56" formatCode="0.00">
                  <c:v>7.1499999999997499</c:v>
                </c:pt>
                <c:pt idx="57" formatCode="0.00">
                  <c:v>7.2799999999997453</c:v>
                </c:pt>
                <c:pt idx="58" formatCode="0.00">
                  <c:v>7.4099999999997408</c:v>
                </c:pt>
                <c:pt idx="59" formatCode="0.00">
                  <c:v>7.5399999999997362</c:v>
                </c:pt>
                <c:pt idx="60" formatCode="0.00">
                  <c:v>7.6699999999997317</c:v>
                </c:pt>
                <c:pt idx="61" formatCode="0.00">
                  <c:v>7.7999999999997272</c:v>
                </c:pt>
                <c:pt idx="62" formatCode="0.00">
                  <c:v>7.9299999999997226</c:v>
                </c:pt>
                <c:pt idx="63" formatCode="0.00">
                  <c:v>8.0599999999997181</c:v>
                </c:pt>
                <c:pt idx="64" formatCode="0.00">
                  <c:v>8.1899999999997135</c:v>
                </c:pt>
                <c:pt idx="65" formatCode="0.00">
                  <c:v>8.319999999999709</c:v>
                </c:pt>
                <c:pt idx="66" formatCode="0.00">
                  <c:v>8.4499999999997044</c:v>
                </c:pt>
                <c:pt idx="67" formatCode="0.00">
                  <c:v>8.5799999999996999</c:v>
                </c:pt>
                <c:pt idx="68" formatCode="0.00">
                  <c:v>8.7099999999996953</c:v>
                </c:pt>
                <c:pt idx="69" formatCode="0.00">
                  <c:v>8.8399999999996908</c:v>
                </c:pt>
                <c:pt idx="70" formatCode="0.00">
                  <c:v>8.9699999999996862</c:v>
                </c:pt>
                <c:pt idx="71" formatCode="0.00">
                  <c:v>9.0999999999996817</c:v>
                </c:pt>
                <c:pt idx="72" formatCode="0.00">
                  <c:v>9.2299999999996771</c:v>
                </c:pt>
                <c:pt idx="73" formatCode="0.00">
                  <c:v>9.3599999999996726</c:v>
                </c:pt>
                <c:pt idx="74" formatCode="0.00">
                  <c:v>9.489999999999668</c:v>
                </c:pt>
                <c:pt idx="75" formatCode="0.00">
                  <c:v>9.6199999999996635</c:v>
                </c:pt>
                <c:pt idx="76" formatCode="0.00">
                  <c:v>9.7499999999996589</c:v>
                </c:pt>
                <c:pt idx="77" formatCode="0.00">
                  <c:v>9.8799999999996544</c:v>
                </c:pt>
                <c:pt idx="78" formatCode="0.00">
                  <c:v>10.00999999999965</c:v>
                </c:pt>
                <c:pt idx="79" formatCode="0.00">
                  <c:v>10.139999999999645</c:v>
                </c:pt>
                <c:pt idx="80" formatCode="0.00">
                  <c:v>10.269999999999641</c:v>
                </c:pt>
                <c:pt idx="81" formatCode="0.00">
                  <c:v>10.399999999999636</c:v>
                </c:pt>
                <c:pt idx="82" formatCode="0.00">
                  <c:v>10.529999999999632</c:v>
                </c:pt>
                <c:pt idx="83" formatCode="0.00">
                  <c:v>10.659999999999627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F5-444F-91C9-23B3F0F4BECD}"/>
            </c:ext>
          </c:extLst>
        </c:ser>
        <c:ser>
          <c:idx val="3"/>
          <c:order val="3"/>
          <c:tx>
            <c:strRef>
              <c:f>'GAD e Mortalidade'!$C$99</c:f>
              <c:strCache>
                <c:ptCount val="1"/>
                <c:pt idx="0">
                  <c:v>% Mortalidade Real</c:v>
                </c:pt>
              </c:strCache>
            </c:strRef>
          </c:tx>
          <c:spPr>
            <a:ln w="28575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'GAD e Mortalidade'!$A$100:$A$183</c:f>
              <c:numCache>
                <c:formatCode>General</c:formatCode>
                <c:ptCount val="84"/>
                <c:pt idx="0">
                  <c:v>17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</c:v>
                </c:pt>
                <c:pt idx="50">
                  <c:v>67</c:v>
                </c:pt>
                <c:pt idx="51">
                  <c:v>68</c:v>
                </c:pt>
                <c:pt idx="52">
                  <c:v>69</c:v>
                </c:pt>
                <c:pt idx="53">
                  <c:v>70</c:v>
                </c:pt>
                <c:pt idx="54">
                  <c:v>71</c:v>
                </c:pt>
                <c:pt idx="55">
                  <c:v>72</c:v>
                </c:pt>
                <c:pt idx="56">
                  <c:v>73</c:v>
                </c:pt>
                <c:pt idx="57">
                  <c:v>74</c:v>
                </c:pt>
                <c:pt idx="58">
                  <c:v>75</c:v>
                </c:pt>
                <c:pt idx="59">
                  <c:v>76</c:v>
                </c:pt>
                <c:pt idx="60">
                  <c:v>77</c:v>
                </c:pt>
                <c:pt idx="61">
                  <c:v>78</c:v>
                </c:pt>
                <c:pt idx="62">
                  <c:v>79</c:v>
                </c:pt>
                <c:pt idx="63">
                  <c:v>80</c:v>
                </c:pt>
                <c:pt idx="64">
                  <c:v>81</c:v>
                </c:pt>
                <c:pt idx="65">
                  <c:v>82</c:v>
                </c:pt>
                <c:pt idx="66">
                  <c:v>83</c:v>
                </c:pt>
                <c:pt idx="67">
                  <c:v>84</c:v>
                </c:pt>
                <c:pt idx="68">
                  <c:v>85</c:v>
                </c:pt>
                <c:pt idx="69">
                  <c:v>86</c:v>
                </c:pt>
                <c:pt idx="70">
                  <c:v>87</c:v>
                </c:pt>
                <c:pt idx="71">
                  <c:v>88</c:v>
                </c:pt>
                <c:pt idx="72">
                  <c:v>89</c:v>
                </c:pt>
                <c:pt idx="73">
                  <c:v>90</c:v>
                </c:pt>
                <c:pt idx="74">
                  <c:v>91</c:v>
                </c:pt>
                <c:pt idx="75">
                  <c:v>92</c:v>
                </c:pt>
                <c:pt idx="76">
                  <c:v>93</c:v>
                </c:pt>
                <c:pt idx="77">
                  <c:v>94</c:v>
                </c:pt>
                <c:pt idx="78">
                  <c:v>95</c:v>
                </c:pt>
                <c:pt idx="79">
                  <c:v>96</c:v>
                </c:pt>
                <c:pt idx="80">
                  <c:v>97</c:v>
                </c:pt>
                <c:pt idx="81">
                  <c:v>98</c:v>
                </c:pt>
                <c:pt idx="82">
                  <c:v>99</c:v>
                </c:pt>
                <c:pt idx="83">
                  <c:v>100</c:v>
                </c:pt>
              </c:numCache>
            </c:numRef>
          </c:cat>
          <c:val>
            <c:numRef>
              <c:f>'GAD e Mortalidade'!$C$100:$C$183</c:f>
              <c:numCache>
                <c:formatCode>General</c:formatCode>
                <c:ptCount val="84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F5-444F-91C9-23B3F0F4B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6078351"/>
        <c:axId val="837917743"/>
      </c:lineChart>
      <c:catAx>
        <c:axId val="8392250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Idade (Sem)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223135"/>
        <c:crosses val="autoZero"/>
        <c:auto val="1"/>
        <c:lblAlgn val="ctr"/>
        <c:lblOffset val="100"/>
        <c:noMultiLvlLbl val="0"/>
      </c:catAx>
      <c:valAx>
        <c:axId val="839223135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GAD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225055"/>
        <c:crosses val="autoZero"/>
        <c:crossBetween val="between"/>
      </c:valAx>
      <c:valAx>
        <c:axId val="837917743"/>
        <c:scaling>
          <c:orientation val="minMax"/>
          <c:max val="14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Mortalidade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06078351"/>
        <c:crosses val="max"/>
        <c:crossBetween val="between"/>
      </c:valAx>
      <c:catAx>
        <c:axId val="7060783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3791774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66675</xdr:rowOff>
    </xdr:from>
    <xdr:to>
      <xdr:col>1</xdr:col>
      <xdr:colOff>333375</xdr:colOff>
      <xdr:row>3</xdr:row>
      <xdr:rowOff>180975</xdr:rowOff>
    </xdr:to>
    <xdr:pic>
      <xdr:nvPicPr>
        <xdr:cNvPr id="2333" name="Imagem 1">
          <a:extLst>
            <a:ext uri="{FF2B5EF4-FFF2-40B4-BE49-F238E27FC236}">
              <a16:creationId xmlns:a16="http://schemas.microsoft.com/office/drawing/2014/main" id="{00000000-0008-0000-0100-00001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947" t="27800" r="38980" b="34021"/>
        <a:stretch>
          <a:fillRect/>
        </a:stretch>
      </xdr:blipFill>
      <xdr:spPr bwMode="auto">
        <a:xfrm>
          <a:off x="142875" y="66675"/>
          <a:ext cx="9048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28575</xdr:rowOff>
    </xdr:from>
    <xdr:to>
      <xdr:col>14</xdr:col>
      <xdr:colOff>266700</xdr:colOff>
      <xdr:row>25</xdr:row>
      <xdr:rowOff>133350</xdr:rowOff>
    </xdr:to>
    <xdr:graphicFrame macro="">
      <xdr:nvGraphicFramePr>
        <xdr:cNvPr id="3467" name="Gráfico 5">
          <a:extLst>
            <a:ext uri="{FF2B5EF4-FFF2-40B4-BE49-F238E27FC236}">
              <a16:creationId xmlns:a16="http://schemas.microsoft.com/office/drawing/2014/main" id="{00000000-0008-0000-0200-00008B0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14</xdr:col>
      <xdr:colOff>314325</xdr:colOff>
      <xdr:row>25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970B06F-B059-A28F-52D3-E375F5927D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9525</xdr:rowOff>
    </xdr:from>
    <xdr:to>
      <xdr:col>1</xdr:col>
      <xdr:colOff>247650</xdr:colOff>
      <xdr:row>3</xdr:row>
      <xdr:rowOff>123825</xdr:rowOff>
    </xdr:to>
    <xdr:pic>
      <xdr:nvPicPr>
        <xdr:cNvPr id="1308" name="Imagem 1">
          <a:extLst>
            <a:ext uri="{FF2B5EF4-FFF2-40B4-BE49-F238E27FC236}">
              <a16:creationId xmlns:a16="http://schemas.microsoft.com/office/drawing/2014/main" id="{00000000-0008-0000-04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947" t="27800" r="38980" b="34021"/>
        <a:stretch>
          <a:fillRect/>
        </a:stretch>
      </xdr:blipFill>
      <xdr:spPr bwMode="auto">
        <a:xfrm>
          <a:off x="142875" y="9525"/>
          <a:ext cx="9144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0</xdr:rowOff>
    </xdr:from>
    <xdr:to>
      <xdr:col>14</xdr:col>
      <xdr:colOff>371475</xdr:colOff>
      <xdr:row>25</xdr:row>
      <xdr:rowOff>133350</xdr:rowOff>
    </xdr:to>
    <xdr:graphicFrame macro="">
      <xdr:nvGraphicFramePr>
        <xdr:cNvPr id="5517" name="Gráfico 1">
          <a:extLst>
            <a:ext uri="{FF2B5EF4-FFF2-40B4-BE49-F238E27FC236}">
              <a16:creationId xmlns:a16="http://schemas.microsoft.com/office/drawing/2014/main" id="{00000000-0008-0000-0500-00008D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47625</xdr:rowOff>
    </xdr:from>
    <xdr:to>
      <xdr:col>14</xdr:col>
      <xdr:colOff>333375</xdr:colOff>
      <xdr:row>25</xdr:row>
      <xdr:rowOff>57150</xdr:rowOff>
    </xdr:to>
    <xdr:graphicFrame macro="">
      <xdr:nvGraphicFramePr>
        <xdr:cNvPr id="20871" name="Gráfico 1">
          <a:extLst>
            <a:ext uri="{FF2B5EF4-FFF2-40B4-BE49-F238E27FC236}">
              <a16:creationId xmlns:a16="http://schemas.microsoft.com/office/drawing/2014/main" id="{00000000-0008-0000-0600-00008751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361950</xdr:colOff>
      <xdr:row>25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1644FBD-1CF0-8823-E14A-BE7A7FC258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1"/>
  <sheetViews>
    <sheetView showGridLines="0" topLeftCell="J3" zoomScale="80" zoomScaleNormal="80" workbookViewId="0">
      <selection activeCell="U15" sqref="U15"/>
    </sheetView>
  </sheetViews>
  <sheetFormatPr defaultColWidth="9.140625" defaultRowHeight="15" x14ac:dyDescent="0.25"/>
  <cols>
    <col min="1" max="1" width="10.5703125" style="9" customWidth="1"/>
    <col min="2" max="2" width="6" style="9" bestFit="1" customWidth="1"/>
    <col min="3" max="9" width="5.5703125" style="9" customWidth="1"/>
    <col min="10" max="10" width="16" style="9" customWidth="1"/>
    <col min="11" max="11" width="10.140625" style="9" customWidth="1"/>
    <col min="12" max="12" width="13" style="9" customWidth="1"/>
    <col min="13" max="13" width="10.85546875" style="9" customWidth="1"/>
    <col min="14" max="14" width="11.5703125" style="9" customWidth="1"/>
    <col min="15" max="15" width="13.5703125" style="9" customWidth="1"/>
    <col min="16" max="16" width="12.42578125" style="9" customWidth="1"/>
    <col min="17" max="17" width="11.42578125" style="9" customWidth="1"/>
    <col min="18" max="18" width="10" style="9" customWidth="1"/>
    <col min="19" max="19" width="12" style="9" bestFit="1" customWidth="1"/>
    <col min="20" max="20" width="11.5703125" style="9" customWidth="1"/>
    <col min="21" max="21" width="14.85546875" style="9" customWidth="1"/>
    <col min="22" max="22" width="12.5703125" style="9" customWidth="1"/>
    <col min="23" max="23" width="13" style="9" customWidth="1"/>
    <col min="24" max="24" width="8" style="9" bestFit="1" customWidth="1"/>
    <col min="25" max="25" width="8.5703125" style="9" bestFit="1" customWidth="1"/>
    <col min="26" max="26" width="12.42578125" style="9" bestFit="1" customWidth="1"/>
    <col min="27" max="27" width="12.42578125" style="9" customWidth="1"/>
    <col min="28" max="28" width="35.5703125" style="9" customWidth="1"/>
    <col min="29" max="16384" width="9.140625" style="9"/>
  </cols>
  <sheetData>
    <row r="1" spans="1:28" ht="23.25" x14ac:dyDescent="0.35">
      <c r="A1" s="159" t="s">
        <v>26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/>
      <c r="Z1"/>
      <c r="AA1"/>
      <c r="AB1"/>
    </row>
    <row r="2" spans="1:28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</row>
    <row r="3" spans="1:28" ht="23.25" x14ac:dyDescent="0.35">
      <c r="A3" s="159" t="s">
        <v>114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/>
      <c r="AA3"/>
      <c r="AB3"/>
    </row>
    <row r="4" spans="1:28" x14ac:dyDescent="0.2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 ht="29.25" customHeight="1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86"/>
      <c r="S5" s="86"/>
      <c r="T5"/>
      <c r="U5"/>
      <c r="V5"/>
      <c r="W5"/>
      <c r="X5"/>
      <c r="Y5"/>
      <c r="Z5"/>
      <c r="AA5"/>
      <c r="AB5"/>
    </row>
    <row r="6" spans="1:28" x14ac:dyDescent="0.25">
      <c r="A6" s="17" t="s">
        <v>63</v>
      </c>
      <c r="B6" s="191"/>
      <c r="C6" s="191"/>
      <c r="D6" s="191"/>
      <c r="E6" s="191"/>
      <c r="F6"/>
      <c r="G6"/>
      <c r="H6"/>
      <c r="I6"/>
      <c r="K6" s="140" t="s">
        <v>66</v>
      </c>
      <c r="L6" s="182"/>
      <c r="M6" s="182"/>
      <c r="N6"/>
      <c r="O6"/>
      <c r="Q6" s="140" t="s">
        <v>69</v>
      </c>
      <c r="R6" s="187"/>
      <c r="S6" s="187"/>
      <c r="T6" s="187"/>
      <c r="U6"/>
      <c r="V6"/>
      <c r="X6"/>
      <c r="Y6" s="140" t="s">
        <v>24</v>
      </c>
      <c r="Z6" s="164" t="s">
        <v>113</v>
      </c>
      <c r="AA6" s="164"/>
      <c r="AB6"/>
    </row>
    <row r="7" spans="1:28" x14ac:dyDescent="0.25">
      <c r="A7" s="17" t="s">
        <v>64</v>
      </c>
      <c r="B7" s="177"/>
      <c r="C7" s="177"/>
      <c r="D7" s="177"/>
      <c r="E7" s="177"/>
      <c r="F7"/>
      <c r="G7"/>
      <c r="H7"/>
      <c r="I7"/>
      <c r="K7" s="141" t="s">
        <v>67</v>
      </c>
      <c r="L7" s="183"/>
      <c r="M7" s="184"/>
      <c r="N7"/>
      <c r="O7"/>
      <c r="Q7" s="140" t="s">
        <v>70</v>
      </c>
      <c r="R7" s="164"/>
      <c r="S7" s="164"/>
      <c r="T7" s="164"/>
      <c r="U7"/>
      <c r="V7"/>
      <c r="X7"/>
      <c r="Y7" s="140" t="s">
        <v>72</v>
      </c>
      <c r="Z7" s="164"/>
      <c r="AA7" s="164"/>
      <c r="AB7"/>
    </row>
    <row r="8" spans="1:28" x14ac:dyDescent="0.25">
      <c r="A8" s="17" t="s">
        <v>65</v>
      </c>
      <c r="B8" s="164"/>
      <c r="C8" s="164"/>
      <c r="D8" s="164"/>
      <c r="E8" s="164"/>
      <c r="F8"/>
      <c r="G8"/>
      <c r="H8"/>
      <c r="I8"/>
      <c r="K8" s="141" t="s">
        <v>68</v>
      </c>
      <c r="L8" s="165"/>
      <c r="M8" s="166"/>
      <c r="N8"/>
      <c r="O8"/>
      <c r="Q8" s="140" t="s">
        <v>71</v>
      </c>
      <c r="R8" s="173"/>
      <c r="S8" s="173"/>
      <c r="T8" s="164"/>
      <c r="U8"/>
      <c r="V8"/>
      <c r="W8"/>
      <c r="X8"/>
      <c r="Y8"/>
      <c r="Z8"/>
      <c r="AA8"/>
      <c r="AB8"/>
    </row>
    <row r="9" spans="1:28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 s="29"/>
      <c r="Q9" s="29"/>
      <c r="R9" s="89"/>
      <c r="S9" s="89"/>
      <c r="T9" s="90"/>
      <c r="U9"/>
      <c r="V9"/>
      <c r="W9"/>
      <c r="X9"/>
      <c r="Y9"/>
      <c r="Z9"/>
      <c r="AA9"/>
      <c r="AB9"/>
    </row>
    <row r="10" spans="1:28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 ht="15" customHeight="1" x14ac:dyDescent="0.25">
      <c r="A11" s="144" t="s">
        <v>22</v>
      </c>
      <c r="B11" s="178" t="s">
        <v>0</v>
      </c>
      <c r="C11" s="174" t="s">
        <v>1</v>
      </c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6"/>
      <c r="O11" s="174" t="s">
        <v>6</v>
      </c>
      <c r="P11" s="175"/>
      <c r="Q11" s="176"/>
      <c r="R11" s="188" t="s">
        <v>9</v>
      </c>
      <c r="S11" s="189"/>
      <c r="T11" s="189"/>
      <c r="U11" s="189"/>
      <c r="V11" s="190"/>
      <c r="W11" s="185" t="s">
        <v>12</v>
      </c>
      <c r="X11" s="174" t="s">
        <v>19</v>
      </c>
      <c r="Y11" s="176"/>
      <c r="Z11" s="181" t="s">
        <v>23</v>
      </c>
      <c r="AA11" s="13"/>
      <c r="AB11" s="185" t="s">
        <v>10</v>
      </c>
    </row>
    <row r="12" spans="1:28" ht="39" customHeight="1" x14ac:dyDescent="0.25">
      <c r="A12" s="153"/>
      <c r="B12" s="179"/>
      <c r="C12" s="12"/>
      <c r="D12" s="12"/>
      <c r="E12" s="12"/>
      <c r="F12" s="12"/>
      <c r="G12" s="12"/>
      <c r="H12" s="12"/>
      <c r="I12" s="12"/>
      <c r="J12" s="12" t="s">
        <v>2</v>
      </c>
      <c r="K12" s="12" t="s">
        <v>3</v>
      </c>
      <c r="L12" s="12" t="s">
        <v>41</v>
      </c>
      <c r="M12" s="12" t="s">
        <v>5</v>
      </c>
      <c r="N12" s="12" t="s">
        <v>4</v>
      </c>
      <c r="O12" s="12" t="s">
        <v>7</v>
      </c>
      <c r="P12" s="40" t="s">
        <v>128</v>
      </c>
      <c r="Q12" s="142" t="s">
        <v>129</v>
      </c>
      <c r="R12" s="13" t="s">
        <v>76</v>
      </c>
      <c r="S12" s="13" t="s">
        <v>118</v>
      </c>
      <c r="T12" s="12" t="s">
        <v>119</v>
      </c>
      <c r="U12" s="12" t="s">
        <v>21</v>
      </c>
      <c r="V12" s="40" t="s">
        <v>78</v>
      </c>
      <c r="W12" s="186"/>
      <c r="X12" s="12" t="s">
        <v>8</v>
      </c>
      <c r="Y12" s="12" t="s">
        <v>20</v>
      </c>
      <c r="Z12" s="181"/>
      <c r="AA12" s="129" t="s">
        <v>116</v>
      </c>
      <c r="AB12" s="186"/>
    </row>
    <row r="13" spans="1:28" ht="19.5" customHeight="1" x14ac:dyDescent="0.25">
      <c r="A13" s="153"/>
      <c r="B13" s="179"/>
      <c r="C13" s="14" t="s">
        <v>34</v>
      </c>
      <c r="D13" s="14" t="s">
        <v>35</v>
      </c>
      <c r="E13" s="14" t="s">
        <v>36</v>
      </c>
      <c r="F13" s="14" t="s">
        <v>37</v>
      </c>
      <c r="G13" s="14" t="s">
        <v>38</v>
      </c>
      <c r="H13" s="14" t="s">
        <v>39</v>
      </c>
      <c r="I13" s="14" t="s">
        <v>51</v>
      </c>
      <c r="J13" s="14" t="s">
        <v>53</v>
      </c>
      <c r="K13" s="14" t="s">
        <v>54</v>
      </c>
      <c r="L13" s="14"/>
      <c r="M13" s="14"/>
      <c r="N13" s="14"/>
      <c r="O13" s="14" t="s">
        <v>55</v>
      </c>
      <c r="P13" s="14"/>
      <c r="Q13" s="15"/>
      <c r="R13" s="15" t="s">
        <v>59</v>
      </c>
      <c r="S13" s="15" t="s">
        <v>61</v>
      </c>
      <c r="T13" s="14"/>
      <c r="U13" s="14"/>
      <c r="V13" s="14"/>
      <c r="W13" s="16"/>
      <c r="X13" s="14"/>
      <c r="Y13" s="14"/>
      <c r="Z13" s="14"/>
      <c r="AA13" s="16"/>
      <c r="AB13" s="16"/>
    </row>
    <row r="14" spans="1:28" ht="19.5" customHeight="1" x14ac:dyDescent="0.25">
      <c r="A14" s="145"/>
      <c r="B14" s="180"/>
      <c r="C14" s="14"/>
      <c r="D14" s="14"/>
      <c r="E14" s="14"/>
      <c r="F14" s="14"/>
      <c r="G14" s="14"/>
      <c r="H14" s="14"/>
      <c r="I14" s="14"/>
      <c r="J14" s="14" t="s">
        <v>52</v>
      </c>
      <c r="K14" s="14" t="s">
        <v>56</v>
      </c>
      <c r="L14" s="14" t="s">
        <v>57</v>
      </c>
      <c r="M14" s="14" t="s">
        <v>58</v>
      </c>
      <c r="N14" s="14"/>
      <c r="O14" s="14"/>
      <c r="P14" s="14" t="s">
        <v>60</v>
      </c>
      <c r="Q14" s="15"/>
      <c r="R14" s="15"/>
      <c r="S14" s="15"/>
      <c r="T14" s="14"/>
      <c r="U14" s="14" t="s">
        <v>62</v>
      </c>
      <c r="V14" s="14" t="s">
        <v>79</v>
      </c>
      <c r="W14" s="16"/>
      <c r="X14" s="14"/>
      <c r="Y14" s="14"/>
      <c r="Z14" s="14"/>
      <c r="AA14" s="16"/>
      <c r="AB14" s="16"/>
    </row>
    <row r="15" spans="1:28" ht="20.100000000000001" customHeight="1" x14ac:dyDescent="0.25">
      <c r="A15" s="18" t="str">
        <f>IF(L7="","",L7+6)</f>
        <v/>
      </c>
      <c r="B15" s="19">
        <v>1</v>
      </c>
      <c r="C15" s="10"/>
      <c r="D15" s="10"/>
      <c r="E15" s="10"/>
      <c r="F15" s="10"/>
      <c r="G15" s="10"/>
      <c r="H15" s="10"/>
      <c r="I15" s="10"/>
      <c r="J15" s="20" t="str">
        <f>IF(AND(C15="",D15="",E15="",F15="",G15="",H15="",I15=""),"",SUM(C15:I15)+L8)</f>
        <v/>
      </c>
      <c r="K15" s="66" t="str">
        <f>IF(J15="","",R6-J15)</f>
        <v/>
      </c>
      <c r="L15" s="3" t="str">
        <f>IF(J15="","",(J15/R6)*100)</f>
        <v/>
      </c>
      <c r="M15" s="3" t="str">
        <f>IF(J15="","",(K15/R$6)*100)</f>
        <v/>
      </c>
      <c r="N15" s="42">
        <v>99.3</v>
      </c>
      <c r="O15" s="67"/>
      <c r="P15" s="35" t="str">
        <f>IF(O15="","",((O15/7)/K15)*1000)</f>
        <v/>
      </c>
      <c r="Q15" s="44">
        <v>10</v>
      </c>
      <c r="R15" s="68"/>
      <c r="S15" s="68">
        <v>67.899999999999991</v>
      </c>
      <c r="T15" s="66">
        <v>72.100000000000009</v>
      </c>
      <c r="U15" s="87" t="str">
        <f>IF(R15="","",((R15/((S15+T15)/2))*100)-100)</f>
        <v/>
      </c>
      <c r="V15" s="88" t="str">
        <f>IF(R15="","",R15-((S15+T15)/2))</f>
        <v/>
      </c>
      <c r="W15" s="10"/>
      <c r="X15" s="10"/>
      <c r="Y15" s="10"/>
      <c r="Z15" s="10"/>
      <c r="AA15" s="10"/>
      <c r="AB15" s="130"/>
    </row>
    <row r="16" spans="1:28" ht="20.100000000000001" customHeight="1" x14ac:dyDescent="0.25">
      <c r="A16" s="18" t="str">
        <f>IF(L$7="","",A15+7)</f>
        <v/>
      </c>
      <c r="B16" s="19">
        <f t="shared" ref="B16:B32" si="0">B15+1</f>
        <v>2</v>
      </c>
      <c r="C16" s="10"/>
      <c r="D16" s="10"/>
      <c r="E16" s="10"/>
      <c r="F16" s="10"/>
      <c r="G16" s="10"/>
      <c r="H16" s="10"/>
      <c r="I16" s="10"/>
      <c r="J16" s="20" t="str">
        <f>IF(AND(C16="",D16="",E16="",F16="",G16="",H16="",I16=""),"",SUM(C16:I16))</f>
        <v/>
      </c>
      <c r="K16" s="66" t="str">
        <f>IF(J16="","",K15-J16)</f>
        <v/>
      </c>
      <c r="L16" s="3" t="str">
        <f>IF(J16="","",(J16/K15)*100)</f>
        <v/>
      </c>
      <c r="M16" s="3" t="str">
        <f>IF(J16="","",(K16/R$6)*100)</f>
        <v/>
      </c>
      <c r="N16" s="43">
        <v>99.18</v>
      </c>
      <c r="O16" s="67"/>
      <c r="P16" s="35" t="str">
        <f t="shared" ref="P16:P32" si="1">IF(O16="","",((O16/7)/K16)*1000)</f>
        <v/>
      </c>
      <c r="Q16" s="44">
        <v>17</v>
      </c>
      <c r="R16" s="68"/>
      <c r="S16" s="68">
        <v>116.39999999999999</v>
      </c>
      <c r="T16" s="66">
        <v>123.60000000000001</v>
      </c>
      <c r="U16" s="87" t="str">
        <f t="shared" ref="U16:U32" si="2">IF(R16="","",((R16/((S16+T16)/2))*100)-100)</f>
        <v/>
      </c>
      <c r="V16" s="88" t="str">
        <f t="shared" ref="V16:V32" si="3">IF(R16="","",R16-((S16+T16)/2))</f>
        <v/>
      </c>
      <c r="W16" s="85"/>
      <c r="X16" s="10"/>
      <c r="Y16" s="10"/>
      <c r="Z16" s="10"/>
      <c r="AA16" s="10"/>
      <c r="AB16" s="131"/>
    </row>
    <row r="17" spans="1:28" ht="20.100000000000001" customHeight="1" x14ac:dyDescent="0.25">
      <c r="A17" s="18" t="str">
        <f t="shared" ref="A17:A32" si="4">IF(L$7="","",A16+7)</f>
        <v/>
      </c>
      <c r="B17" s="19">
        <f t="shared" si="0"/>
        <v>3</v>
      </c>
      <c r="C17" s="10"/>
      <c r="D17" s="10"/>
      <c r="E17" s="10"/>
      <c r="F17" s="10"/>
      <c r="G17" s="10"/>
      <c r="H17" s="10"/>
      <c r="I17" s="10"/>
      <c r="J17" s="20" t="str">
        <f>IF(AND(C17="",D17="",E17="",F17="",G17="",H17="",I17=""),"",SUM(C17:I17))</f>
        <v/>
      </c>
      <c r="K17" s="66" t="str">
        <f>IF(J17="","",K16-J17)</f>
        <v/>
      </c>
      <c r="L17" s="3" t="str">
        <f t="shared" ref="L17:L32" si="5">IF(J17="","",(J17/K16)*100)</f>
        <v/>
      </c>
      <c r="M17" s="3" t="str">
        <f t="shared" ref="M17:M32" si="6">IF(J17="","",(K17/R$6)*100)</f>
        <v/>
      </c>
      <c r="N17" s="43">
        <v>99.06</v>
      </c>
      <c r="O17" s="67"/>
      <c r="P17" s="35" t="str">
        <f t="shared" si="1"/>
        <v/>
      </c>
      <c r="Q17" s="44">
        <v>23</v>
      </c>
      <c r="R17" s="68"/>
      <c r="S17" s="68">
        <v>179.45</v>
      </c>
      <c r="T17" s="66">
        <v>190.55</v>
      </c>
      <c r="U17" s="87" t="str">
        <f t="shared" si="2"/>
        <v/>
      </c>
      <c r="V17" s="88" t="str">
        <f t="shared" si="3"/>
        <v/>
      </c>
      <c r="W17" s="10"/>
      <c r="X17" s="10"/>
      <c r="Y17" s="10"/>
      <c r="Z17" s="10"/>
      <c r="AA17" s="10"/>
      <c r="AB17" s="131"/>
    </row>
    <row r="18" spans="1:28" ht="20.100000000000001" customHeight="1" x14ac:dyDescent="0.25">
      <c r="A18" s="18" t="str">
        <f t="shared" si="4"/>
        <v/>
      </c>
      <c r="B18" s="19">
        <f t="shared" si="0"/>
        <v>4</v>
      </c>
      <c r="C18" s="10"/>
      <c r="D18" s="10"/>
      <c r="E18" s="10"/>
      <c r="F18" s="10"/>
      <c r="G18" s="10"/>
      <c r="H18" s="10"/>
      <c r="I18" s="10"/>
      <c r="J18" s="20" t="str">
        <f t="shared" ref="J18:J32" si="7">IF(AND(C18="",D18="",E18="",F18="",G18="",H18="",I18=""),"",SUM(C18:I18))</f>
        <v/>
      </c>
      <c r="K18" s="66" t="str">
        <f t="shared" ref="K18:K32" si="8">IF(J18="","",K17-J18)</f>
        <v/>
      </c>
      <c r="L18" s="3" t="str">
        <f t="shared" si="5"/>
        <v/>
      </c>
      <c r="M18" s="3" t="str">
        <f t="shared" si="6"/>
        <v/>
      </c>
      <c r="N18" s="43">
        <v>98.94</v>
      </c>
      <c r="O18" s="67"/>
      <c r="P18" s="35" t="str">
        <f t="shared" si="1"/>
        <v/>
      </c>
      <c r="Q18" s="44">
        <v>29</v>
      </c>
      <c r="R18" s="68"/>
      <c r="S18" s="68">
        <v>247.35</v>
      </c>
      <c r="T18" s="66">
        <v>262.65000000000003</v>
      </c>
      <c r="U18" s="87" t="str">
        <f t="shared" si="2"/>
        <v/>
      </c>
      <c r="V18" s="88" t="str">
        <f t="shared" si="3"/>
        <v/>
      </c>
      <c r="W18" s="10"/>
      <c r="X18" s="10"/>
      <c r="Y18" s="10"/>
      <c r="Z18" s="10"/>
      <c r="AA18" s="10"/>
      <c r="AB18" s="132"/>
    </row>
    <row r="19" spans="1:28" ht="20.100000000000001" customHeight="1" x14ac:dyDescent="0.25">
      <c r="A19" s="18" t="str">
        <f t="shared" si="4"/>
        <v/>
      </c>
      <c r="B19" s="19">
        <f t="shared" si="0"/>
        <v>5</v>
      </c>
      <c r="C19" s="10"/>
      <c r="D19" s="10"/>
      <c r="E19" s="10"/>
      <c r="F19" s="10"/>
      <c r="G19" s="10"/>
      <c r="H19" s="10"/>
      <c r="I19" s="10"/>
      <c r="J19" s="20" t="str">
        <f t="shared" si="7"/>
        <v/>
      </c>
      <c r="K19" s="66" t="str">
        <f t="shared" si="8"/>
        <v/>
      </c>
      <c r="L19" s="3" t="str">
        <f t="shared" si="5"/>
        <v/>
      </c>
      <c r="M19" s="3" t="str">
        <f t="shared" si="6"/>
        <v/>
      </c>
      <c r="N19" s="43">
        <v>98.82</v>
      </c>
      <c r="O19" s="67"/>
      <c r="P19" s="35" t="str">
        <f t="shared" si="1"/>
        <v/>
      </c>
      <c r="Q19" s="44">
        <v>34</v>
      </c>
      <c r="R19" s="68"/>
      <c r="S19" s="68">
        <v>323.98</v>
      </c>
      <c r="T19" s="66">
        <v>344.02</v>
      </c>
      <c r="U19" s="87" t="str">
        <f t="shared" si="2"/>
        <v/>
      </c>
      <c r="V19" s="88" t="str">
        <f t="shared" si="3"/>
        <v/>
      </c>
      <c r="W19" s="10"/>
      <c r="X19" s="10"/>
      <c r="Y19" s="10"/>
      <c r="Z19" s="10"/>
      <c r="AA19" s="10"/>
      <c r="AB19" s="131"/>
    </row>
    <row r="20" spans="1:28" ht="20.100000000000001" customHeight="1" x14ac:dyDescent="0.25">
      <c r="A20" s="18" t="str">
        <f t="shared" si="4"/>
        <v/>
      </c>
      <c r="B20" s="19">
        <f t="shared" si="0"/>
        <v>6</v>
      </c>
      <c r="C20" s="10"/>
      <c r="D20" s="10"/>
      <c r="E20" s="10"/>
      <c r="F20" s="10"/>
      <c r="G20" s="10"/>
      <c r="H20" s="10"/>
      <c r="I20" s="10"/>
      <c r="J20" s="20" t="str">
        <f t="shared" si="7"/>
        <v/>
      </c>
      <c r="K20" s="66" t="str">
        <f t="shared" si="8"/>
        <v/>
      </c>
      <c r="L20" s="3" t="str">
        <f t="shared" si="5"/>
        <v/>
      </c>
      <c r="M20" s="3" t="str">
        <f t="shared" si="6"/>
        <v/>
      </c>
      <c r="N20" s="43">
        <v>98.7</v>
      </c>
      <c r="O20" s="67"/>
      <c r="P20" s="35" t="str">
        <f t="shared" si="1"/>
        <v/>
      </c>
      <c r="Q20" s="44">
        <v>38</v>
      </c>
      <c r="R20" s="68"/>
      <c r="S20" s="68">
        <v>412.25</v>
      </c>
      <c r="T20" s="66">
        <v>437.75</v>
      </c>
      <c r="U20" s="87" t="str">
        <f t="shared" si="2"/>
        <v/>
      </c>
      <c r="V20" s="88" t="str">
        <f t="shared" si="3"/>
        <v/>
      </c>
      <c r="W20" s="10"/>
      <c r="X20" s="10"/>
      <c r="Y20" s="10"/>
      <c r="Z20" s="10"/>
      <c r="AA20" s="10"/>
      <c r="AB20" s="132"/>
    </row>
    <row r="21" spans="1:28" ht="20.100000000000001" customHeight="1" x14ac:dyDescent="0.25">
      <c r="A21" s="18" t="str">
        <f t="shared" si="4"/>
        <v/>
      </c>
      <c r="B21" s="19">
        <f t="shared" si="0"/>
        <v>7</v>
      </c>
      <c r="C21" s="10"/>
      <c r="D21" s="10"/>
      <c r="E21" s="10"/>
      <c r="F21" s="10"/>
      <c r="G21" s="10"/>
      <c r="H21" s="10"/>
      <c r="I21" s="10"/>
      <c r="J21" s="20" t="str">
        <f t="shared" si="7"/>
        <v/>
      </c>
      <c r="K21" s="66" t="str">
        <f t="shared" si="8"/>
        <v/>
      </c>
      <c r="L21" s="3" t="str">
        <f t="shared" si="5"/>
        <v/>
      </c>
      <c r="M21" s="3" t="str">
        <f t="shared" si="6"/>
        <v/>
      </c>
      <c r="N21" s="43">
        <v>98.58</v>
      </c>
      <c r="O21" s="67"/>
      <c r="P21" s="35" t="str">
        <f t="shared" si="1"/>
        <v/>
      </c>
      <c r="Q21" s="44">
        <v>42</v>
      </c>
      <c r="R21" s="68"/>
      <c r="S21" s="68">
        <v>508.28</v>
      </c>
      <c r="T21" s="66">
        <v>539.72</v>
      </c>
      <c r="U21" s="87" t="str">
        <f t="shared" si="2"/>
        <v/>
      </c>
      <c r="V21" s="88" t="str">
        <f t="shared" si="3"/>
        <v/>
      </c>
      <c r="W21" s="10"/>
      <c r="X21" s="10"/>
      <c r="Y21" s="10"/>
      <c r="Z21" s="10"/>
      <c r="AA21" s="10"/>
      <c r="AB21" s="132"/>
    </row>
    <row r="22" spans="1:28" ht="20.100000000000001" customHeight="1" x14ac:dyDescent="0.25">
      <c r="A22" s="18" t="str">
        <f t="shared" si="4"/>
        <v/>
      </c>
      <c r="B22" s="19">
        <f t="shared" si="0"/>
        <v>8</v>
      </c>
      <c r="C22" s="10"/>
      <c r="D22" s="10"/>
      <c r="E22" s="10"/>
      <c r="F22" s="10"/>
      <c r="G22" s="10"/>
      <c r="H22" s="10"/>
      <c r="I22" s="10"/>
      <c r="J22" s="20" t="str">
        <f t="shared" si="7"/>
        <v/>
      </c>
      <c r="K22" s="66" t="str">
        <f t="shared" si="8"/>
        <v/>
      </c>
      <c r="L22" s="3" t="str">
        <f t="shared" si="5"/>
        <v/>
      </c>
      <c r="M22" s="3" t="str">
        <f t="shared" si="6"/>
        <v/>
      </c>
      <c r="N22" s="43">
        <v>98.46</v>
      </c>
      <c r="O22" s="67"/>
      <c r="P22" s="35" t="str">
        <f t="shared" si="1"/>
        <v/>
      </c>
      <c r="Q22" s="44">
        <v>46</v>
      </c>
      <c r="R22" s="68"/>
      <c r="S22" s="68">
        <v>613.52499999999998</v>
      </c>
      <c r="T22" s="66">
        <v>651.47500000000002</v>
      </c>
      <c r="U22" s="87" t="str">
        <f t="shared" si="2"/>
        <v/>
      </c>
      <c r="V22" s="88" t="str">
        <f t="shared" si="3"/>
        <v/>
      </c>
      <c r="W22" s="10"/>
      <c r="X22" s="10"/>
      <c r="Y22" s="10"/>
      <c r="Z22" s="10"/>
      <c r="AA22" s="10"/>
      <c r="AB22" s="132"/>
    </row>
    <row r="23" spans="1:28" ht="20.100000000000001" customHeight="1" x14ac:dyDescent="0.25">
      <c r="A23" s="18" t="str">
        <f t="shared" si="4"/>
        <v/>
      </c>
      <c r="B23" s="19">
        <f t="shared" si="0"/>
        <v>9</v>
      </c>
      <c r="C23" s="10"/>
      <c r="D23" s="10"/>
      <c r="E23" s="10"/>
      <c r="F23" s="10"/>
      <c r="G23" s="10"/>
      <c r="H23" s="10"/>
      <c r="I23" s="10"/>
      <c r="J23" s="20" t="str">
        <f t="shared" si="7"/>
        <v/>
      </c>
      <c r="K23" s="66" t="str">
        <f t="shared" si="8"/>
        <v/>
      </c>
      <c r="L23" s="3" t="str">
        <f t="shared" si="5"/>
        <v/>
      </c>
      <c r="M23" s="3" t="str">
        <f t="shared" si="6"/>
        <v/>
      </c>
      <c r="N23" s="43">
        <v>98.34</v>
      </c>
      <c r="O23" s="67"/>
      <c r="P23" s="35" t="str">
        <f t="shared" si="1"/>
        <v/>
      </c>
      <c r="Q23" s="44">
        <v>49</v>
      </c>
      <c r="R23" s="68"/>
      <c r="S23" s="68">
        <v>711.98</v>
      </c>
      <c r="T23" s="66">
        <v>756.02</v>
      </c>
      <c r="U23" s="87" t="str">
        <f t="shared" si="2"/>
        <v/>
      </c>
      <c r="V23" s="88" t="str">
        <f t="shared" si="3"/>
        <v/>
      </c>
      <c r="W23" s="85"/>
      <c r="X23" s="10"/>
      <c r="Y23" s="10"/>
      <c r="Z23" s="10"/>
      <c r="AA23" s="10"/>
      <c r="AB23" s="131"/>
    </row>
    <row r="24" spans="1:28" ht="20.100000000000001" customHeight="1" x14ac:dyDescent="0.25">
      <c r="A24" s="18" t="str">
        <f t="shared" si="4"/>
        <v/>
      </c>
      <c r="B24" s="19">
        <f t="shared" si="0"/>
        <v>10</v>
      </c>
      <c r="C24" s="10"/>
      <c r="D24" s="10"/>
      <c r="E24" s="10"/>
      <c r="F24" s="10"/>
      <c r="G24" s="10"/>
      <c r="H24" s="10"/>
      <c r="I24" s="10"/>
      <c r="J24" s="20" t="str">
        <f t="shared" si="7"/>
        <v/>
      </c>
      <c r="K24" s="66" t="str">
        <f t="shared" si="8"/>
        <v/>
      </c>
      <c r="L24" s="3" t="str">
        <f t="shared" si="5"/>
        <v/>
      </c>
      <c r="M24" s="3" t="str">
        <f t="shared" si="6"/>
        <v/>
      </c>
      <c r="N24" s="43">
        <v>98.22</v>
      </c>
      <c r="O24" s="67"/>
      <c r="P24" s="35" t="str">
        <f t="shared" si="1"/>
        <v/>
      </c>
      <c r="Q24" s="44">
        <v>52</v>
      </c>
      <c r="R24" s="68"/>
      <c r="S24" s="68">
        <v>799.28</v>
      </c>
      <c r="T24" s="66">
        <v>848.72</v>
      </c>
      <c r="U24" s="87" t="str">
        <f t="shared" si="2"/>
        <v/>
      </c>
      <c r="V24" s="88" t="str">
        <f t="shared" si="3"/>
        <v/>
      </c>
      <c r="W24" s="10"/>
      <c r="X24" s="10"/>
      <c r="Y24" s="10"/>
      <c r="Z24" s="10"/>
      <c r="AA24" s="10"/>
      <c r="AB24" s="131"/>
    </row>
    <row r="25" spans="1:28" ht="20.100000000000001" customHeight="1" x14ac:dyDescent="0.25">
      <c r="A25" s="18" t="str">
        <f t="shared" si="4"/>
        <v/>
      </c>
      <c r="B25" s="19">
        <f t="shared" si="0"/>
        <v>11</v>
      </c>
      <c r="C25" s="10"/>
      <c r="D25" s="10"/>
      <c r="E25" s="10"/>
      <c r="F25" s="10"/>
      <c r="G25" s="10"/>
      <c r="H25" s="10"/>
      <c r="I25" s="10"/>
      <c r="J25" s="20" t="str">
        <f t="shared" si="7"/>
        <v/>
      </c>
      <c r="K25" s="66" t="str">
        <f t="shared" si="8"/>
        <v/>
      </c>
      <c r="L25" s="3" t="str">
        <f t="shared" si="5"/>
        <v/>
      </c>
      <c r="M25" s="3" t="str">
        <f t="shared" si="6"/>
        <v/>
      </c>
      <c r="N25" s="43">
        <v>98.1</v>
      </c>
      <c r="O25" s="67"/>
      <c r="P25" s="35" t="str">
        <f t="shared" si="1"/>
        <v/>
      </c>
      <c r="Q25" s="44">
        <v>55</v>
      </c>
      <c r="R25" s="68"/>
      <c r="S25" s="68">
        <v>879.40200000000004</v>
      </c>
      <c r="T25" s="66">
        <v>933.798</v>
      </c>
      <c r="U25" s="87" t="str">
        <f t="shared" si="2"/>
        <v/>
      </c>
      <c r="V25" s="88" t="str">
        <f t="shared" si="3"/>
        <v/>
      </c>
      <c r="W25" s="10"/>
      <c r="X25" s="10"/>
      <c r="Y25" s="10"/>
      <c r="Z25" s="10"/>
      <c r="AA25" s="10"/>
      <c r="AB25" s="131"/>
    </row>
    <row r="26" spans="1:28" ht="20.100000000000001" customHeight="1" x14ac:dyDescent="0.25">
      <c r="A26" s="18" t="str">
        <f t="shared" si="4"/>
        <v/>
      </c>
      <c r="B26" s="19">
        <f t="shared" si="0"/>
        <v>12</v>
      </c>
      <c r="C26" s="10"/>
      <c r="D26" s="10"/>
      <c r="E26" s="10"/>
      <c r="F26" s="10"/>
      <c r="G26" s="10"/>
      <c r="H26" s="10"/>
      <c r="I26" s="10"/>
      <c r="J26" s="20" t="str">
        <f t="shared" si="7"/>
        <v/>
      </c>
      <c r="K26" s="66" t="str">
        <f t="shared" si="8"/>
        <v/>
      </c>
      <c r="L26" s="3" t="str">
        <f t="shared" si="5"/>
        <v/>
      </c>
      <c r="M26" s="3" t="str">
        <f t="shared" si="6"/>
        <v/>
      </c>
      <c r="N26" s="43">
        <v>97.98</v>
      </c>
      <c r="O26" s="67"/>
      <c r="P26" s="35" t="str">
        <f t="shared" si="1"/>
        <v/>
      </c>
      <c r="Q26" s="44">
        <v>58</v>
      </c>
      <c r="R26" s="68"/>
      <c r="S26" s="68">
        <v>953.51</v>
      </c>
      <c r="T26" s="66">
        <v>1012.49</v>
      </c>
      <c r="U26" s="87" t="str">
        <f t="shared" si="2"/>
        <v/>
      </c>
      <c r="V26" s="88" t="str">
        <f t="shared" si="3"/>
        <v/>
      </c>
      <c r="W26" s="10"/>
      <c r="X26" s="10"/>
      <c r="Y26" s="10"/>
      <c r="Z26" s="10"/>
      <c r="AA26" s="10"/>
      <c r="AB26" s="131"/>
    </row>
    <row r="27" spans="1:28" ht="20.100000000000001" customHeight="1" x14ac:dyDescent="0.25">
      <c r="A27" s="18" t="str">
        <f t="shared" si="4"/>
        <v/>
      </c>
      <c r="B27" s="19">
        <f t="shared" si="0"/>
        <v>13</v>
      </c>
      <c r="C27" s="10"/>
      <c r="D27" s="10"/>
      <c r="E27" s="10"/>
      <c r="F27" s="10"/>
      <c r="G27" s="10"/>
      <c r="H27" s="10"/>
      <c r="I27" s="10"/>
      <c r="J27" s="20" t="str">
        <f t="shared" si="7"/>
        <v/>
      </c>
      <c r="K27" s="66" t="str">
        <f t="shared" si="8"/>
        <v/>
      </c>
      <c r="L27" s="3" t="str">
        <f t="shared" si="5"/>
        <v/>
      </c>
      <c r="M27" s="3" t="str">
        <f t="shared" si="6"/>
        <v/>
      </c>
      <c r="N27" s="43">
        <v>97.86</v>
      </c>
      <c r="O27" s="67"/>
      <c r="P27" s="35" t="str">
        <f t="shared" si="1"/>
        <v/>
      </c>
      <c r="Q27" s="44">
        <v>61</v>
      </c>
      <c r="R27" s="68"/>
      <c r="S27" s="68">
        <v>1022.38</v>
      </c>
      <c r="T27" s="66">
        <v>1085.6200000000001</v>
      </c>
      <c r="U27" s="87" t="str">
        <f t="shared" si="2"/>
        <v/>
      </c>
      <c r="V27" s="88" t="str">
        <f t="shared" si="3"/>
        <v/>
      </c>
      <c r="W27" s="85"/>
      <c r="X27" s="10"/>
      <c r="Y27" s="10"/>
      <c r="Z27" s="10"/>
      <c r="AA27" s="10"/>
      <c r="AB27" s="131"/>
    </row>
    <row r="28" spans="1:28" ht="20.100000000000001" customHeight="1" x14ac:dyDescent="0.25">
      <c r="A28" s="18" t="str">
        <f t="shared" si="4"/>
        <v/>
      </c>
      <c r="B28" s="19">
        <f t="shared" si="0"/>
        <v>14</v>
      </c>
      <c r="C28" s="10"/>
      <c r="D28" s="10"/>
      <c r="E28" s="10"/>
      <c r="F28" s="10"/>
      <c r="G28" s="10"/>
      <c r="H28" s="10"/>
      <c r="I28" s="10"/>
      <c r="J28" s="20" t="str">
        <f t="shared" si="7"/>
        <v/>
      </c>
      <c r="K28" s="66" t="str">
        <f t="shared" si="8"/>
        <v/>
      </c>
      <c r="L28" s="3" t="str">
        <f t="shared" si="5"/>
        <v/>
      </c>
      <c r="M28" s="3" t="str">
        <f t="shared" si="6"/>
        <v/>
      </c>
      <c r="N28" s="43">
        <v>97.74</v>
      </c>
      <c r="O28" s="67"/>
      <c r="P28" s="35" t="str">
        <f t="shared" si="1"/>
        <v/>
      </c>
      <c r="Q28" s="44">
        <v>64</v>
      </c>
      <c r="R28" s="68"/>
      <c r="S28" s="68">
        <v>1086.3999999999999</v>
      </c>
      <c r="T28" s="66">
        <v>1153.6000000000001</v>
      </c>
      <c r="U28" s="87" t="str">
        <f t="shared" si="2"/>
        <v/>
      </c>
      <c r="V28" s="88" t="str">
        <f t="shared" si="3"/>
        <v/>
      </c>
      <c r="W28" s="85"/>
      <c r="X28" s="10"/>
      <c r="Y28" s="10"/>
      <c r="Z28" s="10"/>
      <c r="AA28" s="10"/>
      <c r="AB28" s="132"/>
    </row>
    <row r="29" spans="1:28" ht="20.100000000000001" customHeight="1" x14ac:dyDescent="0.25">
      <c r="A29" s="18" t="str">
        <f t="shared" si="4"/>
        <v/>
      </c>
      <c r="B29" s="19">
        <f t="shared" si="0"/>
        <v>15</v>
      </c>
      <c r="C29" s="10"/>
      <c r="D29" s="10"/>
      <c r="E29" s="10"/>
      <c r="F29" s="10"/>
      <c r="G29" s="10"/>
      <c r="H29" s="10"/>
      <c r="I29" s="10"/>
      <c r="J29" s="20" t="str">
        <f t="shared" si="7"/>
        <v/>
      </c>
      <c r="K29" s="66" t="str">
        <f t="shared" si="8"/>
        <v/>
      </c>
      <c r="L29" s="3" t="str">
        <f t="shared" si="5"/>
        <v/>
      </c>
      <c r="M29" s="3" t="str">
        <f t="shared" si="6"/>
        <v/>
      </c>
      <c r="N29" s="43">
        <v>97.62</v>
      </c>
      <c r="O29" s="67"/>
      <c r="P29" s="35" t="str">
        <f t="shared" si="1"/>
        <v/>
      </c>
      <c r="Q29" s="44">
        <v>67</v>
      </c>
      <c r="R29" s="68"/>
      <c r="S29" s="68">
        <v>1145.57</v>
      </c>
      <c r="T29" s="66">
        <v>1216.43</v>
      </c>
      <c r="U29" s="87" t="str">
        <f t="shared" si="2"/>
        <v/>
      </c>
      <c r="V29" s="88" t="str">
        <f t="shared" si="3"/>
        <v/>
      </c>
      <c r="W29" s="85"/>
      <c r="X29" s="10"/>
      <c r="Y29" s="10"/>
      <c r="Z29" s="10"/>
      <c r="AA29" s="10"/>
      <c r="AB29" s="132"/>
    </row>
    <row r="30" spans="1:28" ht="20.100000000000001" customHeight="1" x14ac:dyDescent="0.25">
      <c r="A30" s="18" t="str">
        <f t="shared" si="4"/>
        <v/>
      </c>
      <c r="B30" s="19">
        <f t="shared" si="0"/>
        <v>16</v>
      </c>
      <c r="C30" s="10"/>
      <c r="D30" s="10"/>
      <c r="E30" s="10"/>
      <c r="F30" s="10"/>
      <c r="G30" s="10"/>
      <c r="H30" s="10"/>
      <c r="I30" s="10"/>
      <c r="J30" s="20" t="str">
        <f t="shared" si="7"/>
        <v/>
      </c>
      <c r="K30" s="66" t="str">
        <f t="shared" si="8"/>
        <v/>
      </c>
      <c r="L30" s="3" t="str">
        <f t="shared" si="5"/>
        <v/>
      </c>
      <c r="M30" s="3" t="str">
        <f t="shared" si="6"/>
        <v/>
      </c>
      <c r="N30" s="43">
        <v>97.5</v>
      </c>
      <c r="O30" s="67"/>
      <c r="P30" s="35" t="str">
        <f t="shared" si="1"/>
        <v/>
      </c>
      <c r="Q30" s="44">
        <v>71</v>
      </c>
      <c r="R30" s="68"/>
      <c r="S30" s="68">
        <v>1199.8899999999999</v>
      </c>
      <c r="T30" s="66">
        <v>1274.1100000000001</v>
      </c>
      <c r="U30" s="87" t="str">
        <f t="shared" si="2"/>
        <v/>
      </c>
      <c r="V30" s="88" t="str">
        <f t="shared" si="3"/>
        <v/>
      </c>
      <c r="W30" s="85"/>
      <c r="X30" s="10"/>
      <c r="Y30" s="10"/>
      <c r="Z30" s="10"/>
      <c r="AA30" s="10"/>
      <c r="AB30" s="132"/>
    </row>
    <row r="31" spans="1:28" ht="20.100000000000001" customHeight="1" x14ac:dyDescent="0.25">
      <c r="A31" s="18" t="str">
        <f>IF(L$7="","",A30+7)</f>
        <v/>
      </c>
      <c r="B31" s="19">
        <f t="shared" si="0"/>
        <v>17</v>
      </c>
      <c r="C31" s="10"/>
      <c r="D31" s="10"/>
      <c r="E31" s="10"/>
      <c r="F31" s="10"/>
      <c r="G31" s="10"/>
      <c r="H31" s="10"/>
      <c r="I31" s="10"/>
      <c r="J31" s="20" t="str">
        <f t="shared" si="7"/>
        <v/>
      </c>
      <c r="K31" s="66" t="str">
        <f t="shared" si="8"/>
        <v/>
      </c>
      <c r="L31" s="3" t="str">
        <f t="shared" si="5"/>
        <v/>
      </c>
      <c r="M31" s="3" t="str">
        <f t="shared" si="6"/>
        <v/>
      </c>
      <c r="N31" s="43">
        <v>97.38</v>
      </c>
      <c r="O31" s="67"/>
      <c r="P31" s="35" t="str">
        <f t="shared" si="1"/>
        <v/>
      </c>
      <c r="Q31" s="44">
        <v>75</v>
      </c>
      <c r="R31" s="68"/>
      <c r="S31" s="68">
        <v>1251.3</v>
      </c>
      <c r="T31" s="66">
        <v>1328.7</v>
      </c>
      <c r="U31" s="87" t="str">
        <f t="shared" si="2"/>
        <v/>
      </c>
      <c r="V31" s="88" t="str">
        <f t="shared" si="3"/>
        <v/>
      </c>
      <c r="W31" s="85"/>
      <c r="X31" s="10"/>
      <c r="Y31" s="10"/>
      <c r="Z31" s="10"/>
      <c r="AA31" s="10"/>
      <c r="AB31" s="132"/>
    </row>
    <row r="32" spans="1:28" ht="20.100000000000001" customHeight="1" x14ac:dyDescent="0.25">
      <c r="A32" s="18" t="str">
        <f t="shared" si="4"/>
        <v/>
      </c>
      <c r="B32" s="19">
        <f t="shared" si="0"/>
        <v>18</v>
      </c>
      <c r="C32" s="10"/>
      <c r="D32" s="10"/>
      <c r="E32" s="10"/>
      <c r="F32" s="10"/>
      <c r="G32" s="10"/>
      <c r="H32" s="10"/>
      <c r="I32" s="10"/>
      <c r="J32" s="20" t="str">
        <f t="shared" si="7"/>
        <v/>
      </c>
      <c r="K32" s="66" t="str">
        <f t="shared" si="8"/>
        <v/>
      </c>
      <c r="L32" s="3" t="str">
        <f t="shared" si="5"/>
        <v/>
      </c>
      <c r="M32" s="3" t="str">
        <f t="shared" si="6"/>
        <v/>
      </c>
      <c r="N32" s="43">
        <v>97.26</v>
      </c>
      <c r="O32" s="67"/>
      <c r="P32" s="35" t="str">
        <f t="shared" si="1"/>
        <v/>
      </c>
      <c r="Q32" s="44">
        <v>79</v>
      </c>
      <c r="R32" s="68"/>
      <c r="S32" s="68">
        <v>1301.74</v>
      </c>
      <c r="T32" s="66">
        <v>1382.26</v>
      </c>
      <c r="U32" s="87" t="str">
        <f t="shared" si="2"/>
        <v/>
      </c>
      <c r="V32" s="88" t="str">
        <f t="shared" si="3"/>
        <v/>
      </c>
      <c r="W32" s="10"/>
      <c r="X32" s="10"/>
      <c r="Y32" s="10"/>
      <c r="Z32" s="10"/>
      <c r="AA32" s="10"/>
      <c r="AB32" s="131"/>
    </row>
    <row r="33" spans="1:25" x14ac:dyDescent="0.25">
      <c r="Q33" s="45"/>
      <c r="X33" s="11"/>
      <c r="Y33" s="11"/>
    </row>
    <row r="34" spans="1:25" x14ac:dyDescent="0.25">
      <c r="J34" s="11"/>
      <c r="X34" s="11"/>
      <c r="Y34" s="11"/>
    </row>
    <row r="35" spans="1:25" ht="17.25" x14ac:dyDescent="0.3">
      <c r="A35" s="170" t="s">
        <v>81</v>
      </c>
      <c r="B35" s="170"/>
      <c r="C35" s="170"/>
      <c r="D35" s="170"/>
      <c r="E35" s="171" t="str">
        <f>M32</f>
        <v/>
      </c>
      <c r="F35" s="172"/>
      <c r="J35" s="84"/>
      <c r="X35" s="11"/>
      <c r="Y35" s="11"/>
    </row>
    <row r="36" spans="1:25" x14ac:dyDescent="0.25">
      <c r="X36" s="11"/>
      <c r="Y36" s="11"/>
    </row>
    <row r="37" spans="1:25" x14ac:dyDescent="0.25">
      <c r="A37" s="9" t="s">
        <v>117</v>
      </c>
      <c r="X37" s="11"/>
      <c r="Y37" s="11"/>
    </row>
    <row r="38" spans="1:25" x14ac:dyDescent="0.25">
      <c r="X38" s="11"/>
      <c r="Y38" s="11"/>
    </row>
    <row r="39" spans="1:25" x14ac:dyDescent="0.25">
      <c r="X39" s="11"/>
      <c r="Y39" s="11"/>
    </row>
    <row r="40" spans="1:25" x14ac:dyDescent="0.25">
      <c r="X40" s="11"/>
      <c r="Y40" s="11"/>
    </row>
    <row r="41" spans="1:25" x14ac:dyDescent="0.25">
      <c r="X41" s="11"/>
      <c r="Y41" s="11"/>
    </row>
    <row r="42" spans="1:25" x14ac:dyDescent="0.25">
      <c r="X42" s="11"/>
      <c r="Y42" s="11"/>
    </row>
    <row r="43" spans="1:25" x14ac:dyDescent="0.25">
      <c r="X43" s="11"/>
      <c r="Y43" s="11"/>
    </row>
    <row r="44" spans="1:25" x14ac:dyDescent="0.25">
      <c r="X44" s="11"/>
      <c r="Y44" s="11"/>
    </row>
    <row r="45" spans="1:25" x14ac:dyDescent="0.25">
      <c r="X45" s="11"/>
      <c r="Y45" s="11"/>
    </row>
    <row r="46" spans="1:25" x14ac:dyDescent="0.25">
      <c r="X46" s="11"/>
      <c r="Y46" s="11"/>
    </row>
    <row r="47" spans="1:25" x14ac:dyDescent="0.25">
      <c r="X47" s="11"/>
      <c r="Y47" s="11"/>
    </row>
    <row r="48" spans="1:25" x14ac:dyDescent="0.25">
      <c r="X48" s="11"/>
      <c r="Y48" s="11"/>
    </row>
    <row r="49" spans="24:25" x14ac:dyDescent="0.25">
      <c r="X49" s="11"/>
      <c r="Y49" s="11"/>
    </row>
    <row r="50" spans="24:25" x14ac:dyDescent="0.25">
      <c r="X50" s="11"/>
      <c r="Y50" s="11"/>
    </row>
    <row r="51" spans="24:25" x14ac:dyDescent="0.25">
      <c r="X51" s="11"/>
      <c r="Y51" s="11"/>
    </row>
    <row r="52" spans="24:25" x14ac:dyDescent="0.25">
      <c r="X52" s="11"/>
      <c r="Y52" s="11"/>
    </row>
    <row r="53" spans="24:25" x14ac:dyDescent="0.25">
      <c r="X53" s="11"/>
      <c r="Y53" s="11"/>
    </row>
    <row r="54" spans="24:25" x14ac:dyDescent="0.25">
      <c r="X54" s="11"/>
      <c r="Y54" s="11"/>
    </row>
    <row r="55" spans="24:25" x14ac:dyDescent="0.25">
      <c r="X55" s="11"/>
      <c r="Y55" s="11"/>
    </row>
    <row r="56" spans="24:25" x14ac:dyDescent="0.25">
      <c r="X56" s="11"/>
      <c r="Y56" s="11"/>
    </row>
    <row r="57" spans="24:25" x14ac:dyDescent="0.25">
      <c r="X57" s="11"/>
      <c r="Y57" s="11"/>
    </row>
    <row r="58" spans="24:25" x14ac:dyDescent="0.25">
      <c r="X58" s="11"/>
      <c r="Y58" s="11"/>
    </row>
    <row r="59" spans="24:25" x14ac:dyDescent="0.25">
      <c r="X59" s="11"/>
      <c r="Y59" s="11"/>
    </row>
    <row r="60" spans="24:25" x14ac:dyDescent="0.25">
      <c r="X60" s="11"/>
      <c r="Y60" s="11"/>
    </row>
    <row r="61" spans="24:25" x14ac:dyDescent="0.25">
      <c r="X61" s="11"/>
      <c r="Y61" s="11"/>
    </row>
    <row r="62" spans="24:25" x14ac:dyDescent="0.25">
      <c r="X62" s="11"/>
      <c r="Y62" s="11"/>
    </row>
    <row r="63" spans="24:25" x14ac:dyDescent="0.25">
      <c r="X63" s="11"/>
      <c r="Y63" s="11"/>
    </row>
    <row r="64" spans="24:25" x14ac:dyDescent="0.25">
      <c r="X64" s="11"/>
      <c r="Y64" s="11"/>
    </row>
    <row r="65" spans="24:25" x14ac:dyDescent="0.25">
      <c r="X65" s="11"/>
      <c r="Y65" s="11"/>
    </row>
    <row r="66" spans="24:25" x14ac:dyDescent="0.25">
      <c r="X66" s="11"/>
      <c r="Y66" s="11"/>
    </row>
    <row r="67" spans="24:25" x14ac:dyDescent="0.25">
      <c r="X67" s="11"/>
      <c r="Y67" s="11"/>
    </row>
    <row r="68" spans="24:25" x14ac:dyDescent="0.25">
      <c r="X68" s="11"/>
      <c r="Y68" s="11"/>
    </row>
    <row r="69" spans="24:25" x14ac:dyDescent="0.25">
      <c r="X69" s="11"/>
      <c r="Y69" s="11"/>
    </row>
    <row r="70" spans="24:25" x14ac:dyDescent="0.25">
      <c r="X70" s="11"/>
      <c r="Y70" s="11"/>
    </row>
    <row r="71" spans="24:25" x14ac:dyDescent="0.25">
      <c r="X71" s="11"/>
      <c r="Y71" s="11"/>
    </row>
    <row r="72" spans="24:25" x14ac:dyDescent="0.25">
      <c r="X72" s="11"/>
      <c r="Y72" s="11"/>
    </row>
    <row r="73" spans="24:25" x14ac:dyDescent="0.25">
      <c r="X73" s="11"/>
      <c r="Y73" s="11"/>
    </row>
    <row r="74" spans="24:25" x14ac:dyDescent="0.25">
      <c r="X74" s="11"/>
      <c r="Y74" s="11"/>
    </row>
    <row r="75" spans="24:25" x14ac:dyDescent="0.25">
      <c r="X75" s="11"/>
      <c r="Y75" s="11"/>
    </row>
    <row r="76" spans="24:25" x14ac:dyDescent="0.25">
      <c r="X76" s="11"/>
      <c r="Y76" s="11"/>
    </row>
    <row r="77" spans="24:25" x14ac:dyDescent="0.25">
      <c r="X77" s="11"/>
      <c r="Y77" s="11"/>
    </row>
    <row r="78" spans="24:25" x14ac:dyDescent="0.25">
      <c r="X78" s="11"/>
      <c r="Y78" s="11"/>
    </row>
    <row r="79" spans="24:25" x14ac:dyDescent="0.25">
      <c r="X79" s="11"/>
      <c r="Y79" s="11"/>
    </row>
    <row r="80" spans="24:25" x14ac:dyDescent="0.25">
      <c r="X80" s="11"/>
      <c r="Y80" s="11"/>
    </row>
    <row r="81" spans="24:25" x14ac:dyDescent="0.25">
      <c r="X81" s="11"/>
      <c r="Y81" s="11"/>
    </row>
    <row r="82" spans="24:25" x14ac:dyDescent="0.25">
      <c r="X82" s="11"/>
      <c r="Y82" s="11"/>
    </row>
    <row r="99" spans="1:24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</row>
    <row r="100" spans="1:24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</row>
    <row r="101" spans="1:24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</row>
  </sheetData>
  <sheetProtection algorithmName="SHA-512" hashValue="2YfaC8G8VHgWHLyXMGuGyrRKmw4rfj+HcCRHj0G2MPaJ4fRZTKyWmPbb4VpKNegaYT9kkLVlZknqKYkk/mN9QQ==" saltValue="EVFUyj/RklxPWUfg+1G/0Q==" spinCount="100000" sheet="1" objects="1" scenarios="1"/>
  <mergeCells count="24">
    <mergeCell ref="A1:X1"/>
    <mergeCell ref="W11:W12"/>
    <mergeCell ref="R11:V11"/>
    <mergeCell ref="X11:Y11"/>
    <mergeCell ref="A3:Y3"/>
    <mergeCell ref="B6:E6"/>
    <mergeCell ref="Z11:Z12"/>
    <mergeCell ref="L6:M6"/>
    <mergeCell ref="L7:M7"/>
    <mergeCell ref="L8:M8"/>
    <mergeCell ref="AB11:AB12"/>
    <mergeCell ref="R6:T6"/>
    <mergeCell ref="Z6:AA6"/>
    <mergeCell ref="Z7:AA7"/>
    <mergeCell ref="A35:D35"/>
    <mergeCell ref="E35:F35"/>
    <mergeCell ref="R7:T7"/>
    <mergeCell ref="R8:T8"/>
    <mergeCell ref="C11:N11"/>
    <mergeCell ref="O11:Q11"/>
    <mergeCell ref="B7:E7"/>
    <mergeCell ref="B8:E8"/>
    <mergeCell ref="A11:A14"/>
    <mergeCell ref="B11:B14"/>
  </mergeCells>
  <phoneticPr fontId="8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8:G74"/>
  <sheetViews>
    <sheetView showGridLines="0" zoomScale="90" zoomScaleNormal="90" workbookViewId="0">
      <selection activeCell="P24" sqref="P24"/>
    </sheetView>
  </sheetViews>
  <sheetFormatPr defaultRowHeight="15" x14ac:dyDescent="0.25"/>
  <cols>
    <col min="2" max="2" width="13.42578125" bestFit="1" customWidth="1"/>
  </cols>
  <sheetData>
    <row r="28" spans="1:2" x14ac:dyDescent="0.25">
      <c r="A28" t="s">
        <v>117</v>
      </c>
    </row>
    <row r="30" spans="1:2" x14ac:dyDescent="0.25">
      <c r="A30" s="5"/>
      <c r="B30" s="5"/>
    </row>
    <row r="31" spans="1:2" x14ac:dyDescent="0.25">
      <c r="A31" s="5"/>
      <c r="B31" s="5"/>
    </row>
    <row r="55" spans="1:7" x14ac:dyDescent="0.25">
      <c r="A55" s="5"/>
      <c r="C55" s="192" t="s">
        <v>29</v>
      </c>
      <c r="D55" s="192"/>
      <c r="E55" s="193"/>
    </row>
    <row r="56" spans="1:7" x14ac:dyDescent="0.25">
      <c r="A56" s="6" t="s">
        <v>0</v>
      </c>
      <c r="B56" s="7" t="s">
        <v>27</v>
      </c>
      <c r="C56" s="8" t="s">
        <v>30</v>
      </c>
      <c r="D56" s="194" t="s">
        <v>31</v>
      </c>
      <c r="E56" s="194"/>
      <c r="F56" s="1" t="s">
        <v>32</v>
      </c>
      <c r="G56" s="1" t="s">
        <v>33</v>
      </c>
    </row>
    <row r="57" spans="1:7" x14ac:dyDescent="0.25">
      <c r="A57" s="2">
        <v>1</v>
      </c>
      <c r="B57" s="2">
        <v>80</v>
      </c>
      <c r="C57" s="4">
        <f>'Cria e Recria'!T15</f>
        <v>72.100000000000009</v>
      </c>
      <c r="D57" s="4"/>
      <c r="E57" s="4"/>
      <c r="F57" s="4">
        <f>D57/C57%-100</f>
        <v>-100</v>
      </c>
      <c r="G57" s="1">
        <f>E57/C57%-100</f>
        <v>-100</v>
      </c>
    </row>
    <row r="58" spans="1:7" x14ac:dyDescent="0.25">
      <c r="A58" s="2">
        <f t="shared" ref="A58:A74" si="0">A57+1</f>
        <v>2</v>
      </c>
      <c r="B58" s="2">
        <v>80</v>
      </c>
      <c r="C58" s="4">
        <f>'Cria e Recria'!T16</f>
        <v>123.60000000000001</v>
      </c>
      <c r="D58" s="4"/>
      <c r="E58" s="4"/>
      <c r="F58" s="4">
        <f t="shared" ref="F58:F74" si="1">D58/C58%-100</f>
        <v>-100</v>
      </c>
      <c r="G58" s="1">
        <f t="shared" ref="G58:G74" si="2">E58/C58%-100</f>
        <v>-100</v>
      </c>
    </row>
    <row r="59" spans="1:7" x14ac:dyDescent="0.25">
      <c r="A59" s="2">
        <f t="shared" si="0"/>
        <v>3</v>
      </c>
      <c r="B59" s="2">
        <v>80</v>
      </c>
      <c r="C59" s="4">
        <f>'Cria e Recria'!T17</f>
        <v>190.55</v>
      </c>
      <c r="D59" s="4"/>
      <c r="E59" s="4"/>
      <c r="F59" s="4">
        <f t="shared" si="1"/>
        <v>-100</v>
      </c>
      <c r="G59" s="1">
        <f t="shared" si="2"/>
        <v>-100</v>
      </c>
    </row>
    <row r="60" spans="1:7" x14ac:dyDescent="0.25">
      <c r="A60" s="2">
        <f t="shared" si="0"/>
        <v>4</v>
      </c>
      <c r="B60" s="2">
        <v>80</v>
      </c>
      <c r="C60" s="4">
        <f>'Cria e Recria'!T18</f>
        <v>262.65000000000003</v>
      </c>
      <c r="D60" s="4"/>
      <c r="E60" s="4"/>
      <c r="F60" s="4">
        <f t="shared" si="1"/>
        <v>-100</v>
      </c>
      <c r="G60" s="1">
        <f t="shared" si="2"/>
        <v>-100</v>
      </c>
    </row>
    <row r="61" spans="1:7" x14ac:dyDescent="0.25">
      <c r="A61" s="2">
        <f t="shared" si="0"/>
        <v>5</v>
      </c>
      <c r="B61" s="2">
        <v>80</v>
      </c>
      <c r="C61" s="4">
        <f>'Cria e Recria'!T19</f>
        <v>344.02</v>
      </c>
      <c r="D61" s="4"/>
      <c r="E61" s="4"/>
      <c r="F61" s="4">
        <f t="shared" si="1"/>
        <v>-100</v>
      </c>
      <c r="G61" s="1">
        <f t="shared" si="2"/>
        <v>-100</v>
      </c>
    </row>
    <row r="62" spans="1:7" x14ac:dyDescent="0.25">
      <c r="A62" s="2">
        <f t="shared" si="0"/>
        <v>6</v>
      </c>
      <c r="B62" s="2">
        <v>80</v>
      </c>
      <c r="C62" s="4">
        <f>'Cria e Recria'!T20</f>
        <v>437.75</v>
      </c>
      <c r="D62" s="4"/>
      <c r="E62" s="4"/>
      <c r="F62" s="4">
        <f t="shared" si="1"/>
        <v>-100</v>
      </c>
      <c r="G62" s="1">
        <f t="shared" si="2"/>
        <v>-100</v>
      </c>
    </row>
    <row r="63" spans="1:7" x14ac:dyDescent="0.25">
      <c r="A63" s="2">
        <f t="shared" si="0"/>
        <v>7</v>
      </c>
      <c r="B63" s="2">
        <v>80</v>
      </c>
      <c r="C63" s="4">
        <f>'Cria e Recria'!T21</f>
        <v>539.72</v>
      </c>
      <c r="D63" s="4"/>
      <c r="E63" s="4"/>
      <c r="F63" s="4">
        <f t="shared" si="1"/>
        <v>-100</v>
      </c>
      <c r="G63" s="1">
        <f t="shared" si="2"/>
        <v>-100</v>
      </c>
    </row>
    <row r="64" spans="1:7" x14ac:dyDescent="0.25">
      <c r="A64" s="2">
        <f t="shared" si="0"/>
        <v>8</v>
      </c>
      <c r="B64" s="2">
        <v>80</v>
      </c>
      <c r="C64" s="4">
        <f>'Cria e Recria'!T22</f>
        <v>651.47500000000002</v>
      </c>
      <c r="D64" s="4"/>
      <c r="E64" s="4"/>
      <c r="F64" s="4">
        <f t="shared" si="1"/>
        <v>-100</v>
      </c>
      <c r="G64" s="1">
        <f t="shared" si="2"/>
        <v>-100</v>
      </c>
    </row>
    <row r="65" spans="1:7" x14ac:dyDescent="0.25">
      <c r="A65" s="2">
        <f t="shared" si="0"/>
        <v>9</v>
      </c>
      <c r="B65" s="2">
        <v>80</v>
      </c>
      <c r="C65" s="4">
        <f>'Cria e Recria'!T23</f>
        <v>756.02</v>
      </c>
      <c r="D65" s="4"/>
      <c r="E65" s="4"/>
      <c r="F65" s="4">
        <f t="shared" si="1"/>
        <v>-100</v>
      </c>
      <c r="G65" s="1">
        <f t="shared" si="2"/>
        <v>-100</v>
      </c>
    </row>
    <row r="66" spans="1:7" x14ac:dyDescent="0.25">
      <c r="A66" s="2">
        <f t="shared" si="0"/>
        <v>10</v>
      </c>
      <c r="B66" s="2">
        <v>80</v>
      </c>
      <c r="C66" s="4">
        <f>'Cria e Recria'!T24</f>
        <v>848.72</v>
      </c>
      <c r="D66" s="4"/>
      <c r="E66" s="4"/>
      <c r="F66" s="4">
        <f t="shared" si="1"/>
        <v>-100</v>
      </c>
      <c r="G66" s="1">
        <f t="shared" si="2"/>
        <v>-100</v>
      </c>
    </row>
    <row r="67" spans="1:7" x14ac:dyDescent="0.25">
      <c r="A67" s="2">
        <f t="shared" si="0"/>
        <v>11</v>
      </c>
      <c r="B67" s="2">
        <v>80</v>
      </c>
      <c r="C67" s="4">
        <f>'Cria e Recria'!T25</f>
        <v>933.798</v>
      </c>
      <c r="D67" s="4"/>
      <c r="E67" s="4"/>
      <c r="F67" s="4">
        <f t="shared" si="1"/>
        <v>-100</v>
      </c>
      <c r="G67" s="1">
        <f t="shared" si="2"/>
        <v>-100</v>
      </c>
    </row>
    <row r="68" spans="1:7" x14ac:dyDescent="0.25">
      <c r="A68" s="2">
        <f t="shared" si="0"/>
        <v>12</v>
      </c>
      <c r="B68" s="2">
        <v>80</v>
      </c>
      <c r="C68" s="4">
        <f>'Cria e Recria'!T26</f>
        <v>1012.49</v>
      </c>
      <c r="D68" s="4"/>
      <c r="E68" s="4"/>
      <c r="F68" s="4">
        <f t="shared" si="1"/>
        <v>-100</v>
      </c>
      <c r="G68" s="1">
        <f t="shared" si="2"/>
        <v>-100</v>
      </c>
    </row>
    <row r="69" spans="1:7" x14ac:dyDescent="0.25">
      <c r="A69" s="2">
        <f t="shared" si="0"/>
        <v>13</v>
      </c>
      <c r="B69" s="2">
        <v>80</v>
      </c>
      <c r="C69" s="4">
        <f>'Cria e Recria'!T27</f>
        <v>1085.6200000000001</v>
      </c>
      <c r="D69" s="4"/>
      <c r="E69" s="4"/>
      <c r="F69" s="4">
        <f t="shared" si="1"/>
        <v>-100</v>
      </c>
      <c r="G69" s="1">
        <f t="shared" si="2"/>
        <v>-100</v>
      </c>
    </row>
    <row r="70" spans="1:7" x14ac:dyDescent="0.25">
      <c r="A70" s="2">
        <f t="shared" si="0"/>
        <v>14</v>
      </c>
      <c r="B70" s="2">
        <v>80</v>
      </c>
      <c r="C70" s="4">
        <f>'Cria e Recria'!T28</f>
        <v>1153.6000000000001</v>
      </c>
      <c r="D70" s="4"/>
      <c r="E70" s="4"/>
      <c r="F70" s="4">
        <f t="shared" si="1"/>
        <v>-100</v>
      </c>
      <c r="G70" s="1">
        <f t="shared" si="2"/>
        <v>-100</v>
      </c>
    </row>
    <row r="71" spans="1:7" x14ac:dyDescent="0.25">
      <c r="A71" s="2">
        <f t="shared" si="0"/>
        <v>15</v>
      </c>
      <c r="B71" s="2">
        <v>80</v>
      </c>
      <c r="C71" s="4">
        <f>'Cria e Recria'!T29</f>
        <v>1216.43</v>
      </c>
      <c r="D71" s="4"/>
      <c r="E71" s="4"/>
      <c r="F71" s="4">
        <f t="shared" si="1"/>
        <v>-100</v>
      </c>
      <c r="G71" s="1">
        <f t="shared" si="2"/>
        <v>-100</v>
      </c>
    </row>
    <row r="72" spans="1:7" x14ac:dyDescent="0.25">
      <c r="A72" s="2">
        <f t="shared" si="0"/>
        <v>16</v>
      </c>
      <c r="B72" s="2">
        <v>80</v>
      </c>
      <c r="C72" s="4">
        <f>'Cria e Recria'!T30</f>
        <v>1274.1100000000001</v>
      </c>
      <c r="D72" s="4"/>
      <c r="E72" s="4"/>
      <c r="F72" s="4">
        <f t="shared" si="1"/>
        <v>-100</v>
      </c>
      <c r="G72" s="1">
        <f t="shared" si="2"/>
        <v>-100</v>
      </c>
    </row>
    <row r="73" spans="1:7" x14ac:dyDescent="0.25">
      <c r="A73" s="2">
        <f t="shared" si="0"/>
        <v>17</v>
      </c>
      <c r="B73" s="2">
        <v>80</v>
      </c>
      <c r="C73" s="4">
        <f>'Cria e Recria'!T31</f>
        <v>1328.7</v>
      </c>
      <c r="D73" s="4"/>
      <c r="E73" s="4"/>
      <c r="F73" s="4">
        <f t="shared" si="1"/>
        <v>-100</v>
      </c>
      <c r="G73" s="1">
        <f t="shared" si="2"/>
        <v>-100</v>
      </c>
    </row>
    <row r="74" spans="1:7" x14ac:dyDescent="0.25">
      <c r="A74" s="2">
        <f t="shared" si="0"/>
        <v>18</v>
      </c>
      <c r="B74" s="2">
        <v>80</v>
      </c>
      <c r="C74" s="4">
        <f>'Cria e Recria'!T32</f>
        <v>1382.26</v>
      </c>
      <c r="D74" s="4"/>
      <c r="E74" s="4"/>
      <c r="F74" s="4">
        <f t="shared" si="1"/>
        <v>-100</v>
      </c>
      <c r="G74" s="1">
        <f t="shared" si="2"/>
        <v>-100</v>
      </c>
    </row>
  </sheetData>
  <sheetProtection algorithmName="SHA-512" hashValue="gIFOB6zRd9qLIL6U8fS3Eckyftcyv2uNeQUM4JunOIw/8TefOVgu+lP+qtwoYZ8zaRc1tLcagj+82qiDvBv3Yg==" saltValue="Beisgofeae6J+68X2NKiaw==" spinCount="100000" sheet="1" objects="1" scenarios="1"/>
  <mergeCells count="2">
    <mergeCell ref="C55:E55"/>
    <mergeCell ref="D56:E56"/>
  </mergeCells>
  <phoneticPr fontId="8" type="noConversion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DE60D-33DB-419C-9A8E-25CF5A09E059}">
  <dimension ref="A99:C117"/>
  <sheetViews>
    <sheetView workbookViewId="0">
      <selection activeCell="I99" sqref="I99"/>
    </sheetView>
  </sheetViews>
  <sheetFormatPr defaultRowHeight="15" x14ac:dyDescent="0.25"/>
  <sheetData>
    <row r="99" spans="1:3" x14ac:dyDescent="0.25">
      <c r="B99" t="s">
        <v>120</v>
      </c>
      <c r="C99" t="s">
        <v>121</v>
      </c>
    </row>
    <row r="100" spans="1:3" x14ac:dyDescent="0.25">
      <c r="A100">
        <v>1</v>
      </c>
      <c r="B100" s="41">
        <f>100-'Cria e Recria'!N15</f>
        <v>0.70000000000000284</v>
      </c>
      <c r="C100" t="str">
        <f>IF('Cria e Recria'!M15="","",(100-'Cria e Recria'!M15))</f>
        <v/>
      </c>
    </row>
    <row r="101" spans="1:3" x14ac:dyDescent="0.25">
      <c r="A101">
        <v>2</v>
      </c>
      <c r="B101" s="41">
        <f>100-'Cria e Recria'!N16</f>
        <v>0.81999999999999318</v>
      </c>
      <c r="C101" t="str">
        <f>IF('Cria e Recria'!M16="","",(100-'Cria e Recria'!M16))</f>
        <v/>
      </c>
    </row>
    <row r="102" spans="1:3" x14ac:dyDescent="0.25">
      <c r="A102">
        <v>3</v>
      </c>
      <c r="B102" s="41">
        <f>100-'Cria e Recria'!N17</f>
        <v>0.93999999999999773</v>
      </c>
      <c r="C102" t="str">
        <f>IF('Cria e Recria'!M17="","",(100-'Cria e Recria'!M17))</f>
        <v/>
      </c>
    </row>
    <row r="103" spans="1:3" x14ac:dyDescent="0.25">
      <c r="A103">
        <v>4</v>
      </c>
      <c r="B103" s="41">
        <f>100-'Cria e Recria'!N18</f>
        <v>1.0600000000000023</v>
      </c>
      <c r="C103" t="str">
        <f>IF('Cria e Recria'!M18="","",(100-'Cria e Recria'!M18))</f>
        <v/>
      </c>
    </row>
    <row r="104" spans="1:3" x14ac:dyDescent="0.25">
      <c r="A104">
        <v>5</v>
      </c>
      <c r="B104" s="41">
        <f>100-'Cria e Recria'!N19</f>
        <v>1.1800000000000068</v>
      </c>
      <c r="C104" t="str">
        <f>IF('Cria e Recria'!M19="","",(100-'Cria e Recria'!M19))</f>
        <v/>
      </c>
    </row>
    <row r="105" spans="1:3" x14ac:dyDescent="0.25">
      <c r="A105">
        <v>6</v>
      </c>
      <c r="B105" s="41">
        <f>100-'Cria e Recria'!N20</f>
        <v>1.2999999999999972</v>
      </c>
      <c r="C105" t="str">
        <f>IF('Cria e Recria'!M20="","",(100-'Cria e Recria'!M20))</f>
        <v/>
      </c>
    </row>
    <row r="106" spans="1:3" x14ac:dyDescent="0.25">
      <c r="A106">
        <v>7</v>
      </c>
      <c r="B106" s="41">
        <f>100-'Cria e Recria'!N21</f>
        <v>1.4200000000000017</v>
      </c>
      <c r="C106" t="str">
        <f>IF('Cria e Recria'!M21="","",(100-'Cria e Recria'!M21))</f>
        <v/>
      </c>
    </row>
    <row r="107" spans="1:3" x14ac:dyDescent="0.25">
      <c r="A107">
        <v>8</v>
      </c>
      <c r="B107" s="41">
        <f>100-'Cria e Recria'!N22</f>
        <v>1.5400000000000063</v>
      </c>
      <c r="C107" t="str">
        <f>IF('Cria e Recria'!M22="","",(100-'Cria e Recria'!M22))</f>
        <v/>
      </c>
    </row>
    <row r="108" spans="1:3" x14ac:dyDescent="0.25">
      <c r="A108">
        <v>9</v>
      </c>
      <c r="B108" s="41">
        <f>100-'Cria e Recria'!N23</f>
        <v>1.6599999999999966</v>
      </c>
      <c r="C108" t="str">
        <f>IF('Cria e Recria'!M23="","",(100-'Cria e Recria'!M23))</f>
        <v/>
      </c>
    </row>
    <row r="109" spans="1:3" x14ac:dyDescent="0.25">
      <c r="A109">
        <v>10</v>
      </c>
      <c r="B109" s="41">
        <f>100-'Cria e Recria'!N24</f>
        <v>1.7800000000000011</v>
      </c>
      <c r="C109" t="str">
        <f>IF('Cria e Recria'!M24="","",(100-'Cria e Recria'!M24))</f>
        <v/>
      </c>
    </row>
    <row r="110" spans="1:3" x14ac:dyDescent="0.25">
      <c r="A110">
        <v>11</v>
      </c>
      <c r="B110" s="41">
        <f>100-'Cria e Recria'!N25</f>
        <v>1.9000000000000057</v>
      </c>
      <c r="C110" t="str">
        <f>IF('Cria e Recria'!M25="","",(100-'Cria e Recria'!M25))</f>
        <v/>
      </c>
    </row>
    <row r="111" spans="1:3" x14ac:dyDescent="0.25">
      <c r="A111">
        <v>12</v>
      </c>
      <c r="B111" s="41">
        <f>100-'Cria e Recria'!N26</f>
        <v>2.019999999999996</v>
      </c>
      <c r="C111" t="str">
        <f>IF('Cria e Recria'!M26="","",(100-'Cria e Recria'!M26))</f>
        <v/>
      </c>
    </row>
    <row r="112" spans="1:3" x14ac:dyDescent="0.25">
      <c r="A112">
        <v>13</v>
      </c>
      <c r="B112" s="41">
        <f>100-'Cria e Recria'!N27</f>
        <v>2.1400000000000006</v>
      </c>
      <c r="C112" t="str">
        <f>IF('Cria e Recria'!M27="","",(100-'Cria e Recria'!M27))</f>
        <v/>
      </c>
    </row>
    <row r="113" spans="1:3" x14ac:dyDescent="0.25">
      <c r="A113">
        <v>14</v>
      </c>
      <c r="B113" s="41">
        <f>100-'Cria e Recria'!N28</f>
        <v>2.2600000000000051</v>
      </c>
      <c r="C113" t="str">
        <f>IF('Cria e Recria'!M28="","",(100-'Cria e Recria'!M28))</f>
        <v/>
      </c>
    </row>
    <row r="114" spans="1:3" x14ac:dyDescent="0.25">
      <c r="A114">
        <v>15</v>
      </c>
      <c r="B114" s="41">
        <f>100-'Cria e Recria'!N29</f>
        <v>2.3799999999999955</v>
      </c>
      <c r="C114" t="str">
        <f>IF('Cria e Recria'!M29="","",(100-'Cria e Recria'!M29))</f>
        <v/>
      </c>
    </row>
    <row r="115" spans="1:3" x14ac:dyDescent="0.25">
      <c r="A115">
        <v>16</v>
      </c>
      <c r="B115" s="41">
        <f>100-'Cria e Recria'!N30</f>
        <v>2.5</v>
      </c>
      <c r="C115" t="str">
        <f>IF('Cria e Recria'!M30="","",(100-'Cria e Recria'!M30))</f>
        <v/>
      </c>
    </row>
    <row r="116" spans="1:3" x14ac:dyDescent="0.25">
      <c r="A116">
        <v>17</v>
      </c>
      <c r="B116" s="41">
        <f>100-'Cria e Recria'!N31</f>
        <v>2.6200000000000045</v>
      </c>
      <c r="C116" t="str">
        <f>IF('Cria e Recria'!M31="","",(100-'Cria e Recria'!M31))</f>
        <v/>
      </c>
    </row>
    <row r="117" spans="1:3" x14ac:dyDescent="0.25">
      <c r="A117">
        <v>18</v>
      </c>
      <c r="B117" s="41">
        <f>100-'Cria e Recria'!N32</f>
        <v>2.7399999999999949</v>
      </c>
      <c r="C117" t="str">
        <f>IF('Cria e Recria'!M32="","",(100-'Cria e Recria'!M32))</f>
        <v/>
      </c>
    </row>
  </sheetData>
  <sheetProtection algorithmName="SHA-512" hashValue="vUDKu63LC9QRjxV7mQXVzrO4yOW9er/OXc/lDi+yuuCGo7uNvu1um974oA25Wtcng3CxOLTvw9DArrFgN05BYw==" saltValue="aF2z+gVDv6nIHAp/ESNPag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X882"/>
  <sheetViews>
    <sheetView zoomScale="90" zoomScaleNormal="90" workbookViewId="0">
      <selection activeCell="N6" sqref="N6"/>
    </sheetView>
  </sheetViews>
  <sheetFormatPr defaultColWidth="8.42578125" defaultRowHeight="15" x14ac:dyDescent="0.25"/>
  <cols>
    <col min="1" max="1" width="6" style="91" customWidth="1"/>
    <col min="2" max="2" width="11" style="92" bestFit="1" customWidth="1"/>
    <col min="3" max="3" width="13" style="91" customWidth="1"/>
    <col min="4" max="4" width="7.5703125" style="91" customWidth="1"/>
    <col min="5" max="5" width="8.42578125" style="91" customWidth="1"/>
    <col min="6" max="6" width="5.85546875" style="91" bestFit="1" customWidth="1"/>
    <col min="7" max="7" width="9.5703125" style="91" bestFit="1" customWidth="1"/>
    <col min="8" max="8" width="7.140625" style="91" bestFit="1" customWidth="1"/>
    <col min="9" max="9" width="7.85546875" style="91" bestFit="1" customWidth="1"/>
    <col min="10" max="10" width="12.140625" style="91" bestFit="1" customWidth="1"/>
    <col min="11" max="11" width="8.5703125" style="91" bestFit="1" customWidth="1"/>
    <col min="12" max="12" width="7.42578125" style="91" bestFit="1" customWidth="1"/>
    <col min="13" max="13" width="9.5703125" style="91" bestFit="1" customWidth="1"/>
    <col min="14" max="14" width="18" style="91" bestFit="1" customWidth="1"/>
    <col min="15" max="15" width="8.42578125" style="91"/>
    <col min="16" max="16" width="12.5703125" style="92" bestFit="1" customWidth="1"/>
    <col min="17" max="17" width="7" style="91" bestFit="1" customWidth="1"/>
    <col min="18" max="18" width="7.5703125" style="91" bestFit="1" customWidth="1"/>
    <col min="19" max="19" width="16.85546875" style="91" bestFit="1" customWidth="1"/>
    <col min="20" max="20" width="13.42578125" style="91" bestFit="1" customWidth="1"/>
    <col min="21" max="22" width="15.85546875" style="91" bestFit="1" customWidth="1"/>
    <col min="23" max="23" width="10.5703125" style="91" bestFit="1" customWidth="1"/>
    <col min="24" max="24" width="16" style="91" bestFit="1" customWidth="1"/>
    <col min="25" max="16384" width="8.42578125" style="91"/>
  </cols>
  <sheetData>
    <row r="1" spans="1:24" ht="36" x14ac:dyDescent="0.25">
      <c r="B1" s="223">
        <f>'Cria e Recria'!B6:E6</f>
        <v>0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</row>
    <row r="2" spans="1:24" ht="26.25" x14ac:dyDescent="0.25">
      <c r="B2" s="222" t="s">
        <v>83</v>
      </c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227" t="s">
        <v>84</v>
      </c>
      <c r="Q2" s="228"/>
      <c r="R2" s="228"/>
      <c r="S2" s="228"/>
      <c r="T2" s="228"/>
      <c r="U2" s="228"/>
      <c r="V2" s="228"/>
      <c r="W2" s="228"/>
      <c r="X2" s="228"/>
    </row>
    <row r="3" spans="1:24" s="93" customFormat="1" ht="21" x14ac:dyDescent="0.25">
      <c r="B3" s="94" t="s">
        <v>107</v>
      </c>
      <c r="C3" s="211">
        <f>'Cria e Recria'!L6</f>
        <v>0</v>
      </c>
      <c r="D3" s="212"/>
      <c r="E3" s="211" t="s">
        <v>80</v>
      </c>
      <c r="F3" s="213"/>
      <c r="G3" s="213"/>
      <c r="H3" s="213"/>
      <c r="I3" s="213"/>
      <c r="J3" s="212"/>
      <c r="K3" s="211" t="s">
        <v>85</v>
      </c>
      <c r="L3" s="213"/>
      <c r="M3" s="212"/>
      <c r="N3" s="95">
        <f>'Cria e Recria'!L7</f>
        <v>0</v>
      </c>
      <c r="P3" s="96" t="s">
        <v>86</v>
      </c>
      <c r="Q3" s="96" t="s">
        <v>87</v>
      </c>
      <c r="R3" s="96" t="s">
        <v>88</v>
      </c>
      <c r="S3" s="97" t="s">
        <v>1</v>
      </c>
      <c r="T3" s="96" t="s">
        <v>89</v>
      </c>
      <c r="U3" s="97" t="s">
        <v>90</v>
      </c>
      <c r="V3" s="96" t="s">
        <v>91</v>
      </c>
      <c r="W3" s="96" t="s">
        <v>108</v>
      </c>
      <c r="X3" s="96" t="s">
        <v>109</v>
      </c>
    </row>
    <row r="4" spans="1:24" s="92" customFormat="1" ht="15" customHeight="1" x14ac:dyDescent="0.25">
      <c r="B4" s="98">
        <f>C3</f>
        <v>0</v>
      </c>
      <c r="C4" s="98" t="s">
        <v>112</v>
      </c>
      <c r="D4" s="229" t="s">
        <v>92</v>
      </c>
      <c r="E4" s="229"/>
      <c r="F4" s="229"/>
      <c r="G4" s="229"/>
      <c r="H4" s="229"/>
      <c r="I4" s="198" t="s">
        <v>102</v>
      </c>
      <c r="J4" s="198" t="s">
        <v>1</v>
      </c>
      <c r="K4" s="200" t="s">
        <v>93</v>
      </c>
      <c r="L4" s="201"/>
      <c r="M4" s="202"/>
      <c r="N4" s="206" t="s">
        <v>94</v>
      </c>
      <c r="P4" s="99">
        <f>C12</f>
        <v>119</v>
      </c>
      <c r="Q4" s="100">
        <v>17</v>
      </c>
      <c r="R4" s="100">
        <f>N6</f>
        <v>0</v>
      </c>
      <c r="S4" s="101">
        <f>M12</f>
        <v>0</v>
      </c>
      <c r="T4" s="102" t="e">
        <f>N12</f>
        <v>#DIV/0!</v>
      </c>
      <c r="U4" s="101">
        <f>L10</f>
        <v>0</v>
      </c>
      <c r="V4" s="103" t="e">
        <f>(U4/7)/R4</f>
        <v>#DIV/0!</v>
      </c>
      <c r="W4" s="102" t="e">
        <f>M8</f>
        <v>#DIV/0!</v>
      </c>
      <c r="X4" s="102" t="e">
        <f>M9</f>
        <v>#DIV/0!</v>
      </c>
    </row>
    <row r="5" spans="1:24" s="92" customFormat="1" x14ac:dyDescent="0.25">
      <c r="B5" s="104" t="s">
        <v>95</v>
      </c>
      <c r="C5" s="104" t="s">
        <v>86</v>
      </c>
      <c r="D5" s="104" t="s">
        <v>96</v>
      </c>
      <c r="E5" s="104" t="s">
        <v>97</v>
      </c>
      <c r="F5" s="104" t="s">
        <v>98</v>
      </c>
      <c r="G5" s="104" t="s">
        <v>99</v>
      </c>
      <c r="H5" s="104" t="s">
        <v>100</v>
      </c>
      <c r="I5" s="199"/>
      <c r="J5" s="199"/>
      <c r="K5" s="203"/>
      <c r="L5" s="204"/>
      <c r="M5" s="205"/>
      <c r="N5" s="199"/>
      <c r="P5" s="99">
        <f>P4+7</f>
        <v>126</v>
      </c>
      <c r="Q5" s="100">
        <v>18</v>
      </c>
      <c r="R5" s="100">
        <f>N16</f>
        <v>0</v>
      </c>
      <c r="S5" s="101">
        <f>M22</f>
        <v>0</v>
      </c>
      <c r="T5" s="102" t="e">
        <f>N22</f>
        <v>#DIV/0!</v>
      </c>
      <c r="U5" s="101">
        <f>L20</f>
        <v>0</v>
      </c>
      <c r="V5" s="103" t="e">
        <f>(U5/7)/R5</f>
        <v>#DIV/0!</v>
      </c>
      <c r="W5" s="103" t="e">
        <f>M18</f>
        <v>#DIV/0!</v>
      </c>
      <c r="X5" s="102" t="e">
        <f>M19</f>
        <v>#DIV/0!</v>
      </c>
    </row>
    <row r="6" spans="1:24" x14ac:dyDescent="0.25">
      <c r="A6" s="91">
        <v>113</v>
      </c>
      <c r="B6" s="214">
        <f>(C12-N$3)/7</f>
        <v>17</v>
      </c>
      <c r="C6" s="105">
        <f>(N$3+(A6))</f>
        <v>113</v>
      </c>
      <c r="D6" s="133"/>
      <c r="E6" s="133"/>
      <c r="F6" s="133"/>
      <c r="G6" s="133"/>
      <c r="H6" s="107">
        <f>SUM(D6:G6)</f>
        <v>0</v>
      </c>
      <c r="I6" s="108" t="e">
        <f>H6/N6</f>
        <v>#DIV/0!</v>
      </c>
      <c r="J6" s="133"/>
      <c r="K6" s="109" t="s">
        <v>101</v>
      </c>
      <c r="L6" s="109" t="s">
        <v>100</v>
      </c>
      <c r="M6" s="109" t="s">
        <v>102</v>
      </c>
      <c r="N6" s="134"/>
      <c r="P6" s="99">
        <f t="shared" ref="P6:P69" si="0">P5+7</f>
        <v>133</v>
      </c>
      <c r="Q6" s="100">
        <v>19</v>
      </c>
      <c r="R6" s="100">
        <f>N26</f>
        <v>0</v>
      </c>
      <c r="S6" s="101">
        <f>M32</f>
        <v>0</v>
      </c>
      <c r="T6" s="102" t="e">
        <f>N32</f>
        <v>#DIV/0!</v>
      </c>
      <c r="U6" s="101">
        <f>L30</f>
        <v>0</v>
      </c>
      <c r="V6" s="103" t="e">
        <f>(U6/7)/R6</f>
        <v>#DIV/0!</v>
      </c>
      <c r="W6" s="102" t="e">
        <f>M28</f>
        <v>#DIV/0!</v>
      </c>
      <c r="X6" s="102" t="e">
        <f>M29</f>
        <v>#DIV/0!</v>
      </c>
    </row>
    <row r="7" spans="1:24" x14ac:dyDescent="0.25">
      <c r="A7" s="91">
        <v>114</v>
      </c>
      <c r="B7" s="215"/>
      <c r="C7" s="105">
        <f t="shared" ref="C7:C12" si="1">(N$3+(A7))</f>
        <v>114</v>
      </c>
      <c r="D7" s="133"/>
      <c r="E7" s="133"/>
      <c r="F7" s="133"/>
      <c r="G7" s="133"/>
      <c r="H7" s="107">
        <f t="shared" ref="H7:H12" si="2">SUM(D7:G7)</f>
        <v>0</v>
      </c>
      <c r="I7" s="108" t="e">
        <f>H7/N6</f>
        <v>#DIV/0!</v>
      </c>
      <c r="J7" s="133"/>
      <c r="K7" s="109" t="s">
        <v>103</v>
      </c>
      <c r="L7" s="107">
        <f>SUM(D6:E12)</f>
        <v>0</v>
      </c>
      <c r="M7" s="110" t="e">
        <f>L7/L10</f>
        <v>#DIV/0!</v>
      </c>
      <c r="N7" s="104" t="s">
        <v>104</v>
      </c>
      <c r="P7" s="99">
        <f t="shared" si="0"/>
        <v>140</v>
      </c>
      <c r="Q7" s="100">
        <v>20</v>
      </c>
      <c r="R7" s="100">
        <f>N36</f>
        <v>0</v>
      </c>
      <c r="S7" s="101">
        <f>M42</f>
        <v>0</v>
      </c>
      <c r="T7" s="102" t="e">
        <f>N42</f>
        <v>#DIV/0!</v>
      </c>
      <c r="U7" s="101">
        <f>L40</f>
        <v>0</v>
      </c>
      <c r="V7" s="103" t="e">
        <f>(U7/7)/R7</f>
        <v>#DIV/0!</v>
      </c>
      <c r="W7" s="103" t="e">
        <f>M38</f>
        <v>#DIV/0!</v>
      </c>
      <c r="X7" s="102" t="e">
        <f>M39</f>
        <v>#DIV/0!</v>
      </c>
    </row>
    <row r="8" spans="1:24" x14ac:dyDescent="0.25">
      <c r="A8" s="91">
        <v>115</v>
      </c>
      <c r="B8" s="215"/>
      <c r="C8" s="105">
        <f t="shared" si="1"/>
        <v>115</v>
      </c>
      <c r="D8" s="133"/>
      <c r="E8" s="133"/>
      <c r="F8" s="133"/>
      <c r="G8" s="133"/>
      <c r="H8" s="107">
        <f t="shared" si="2"/>
        <v>0</v>
      </c>
      <c r="I8" s="108" t="e">
        <f>H8/N6</f>
        <v>#DIV/0!</v>
      </c>
      <c r="J8" s="133"/>
      <c r="K8" s="109" t="s">
        <v>105</v>
      </c>
      <c r="L8" s="107">
        <f>SUM(F6:F12)</f>
        <v>0</v>
      </c>
      <c r="M8" s="110" t="e">
        <f>L8/L10</f>
        <v>#DIV/0!</v>
      </c>
      <c r="N8" s="217" t="e">
        <f>(L10/7)/N6</f>
        <v>#DIV/0!</v>
      </c>
      <c r="P8" s="99">
        <f t="shared" si="0"/>
        <v>147</v>
      </c>
      <c r="Q8" s="100">
        <v>21</v>
      </c>
      <c r="R8" s="100">
        <f>N46</f>
        <v>0</v>
      </c>
      <c r="S8" s="101">
        <f>M52</f>
        <v>0</v>
      </c>
      <c r="T8" s="102" t="e">
        <f>N52</f>
        <v>#DIV/0!</v>
      </c>
      <c r="U8" s="101">
        <f>L50</f>
        <v>0</v>
      </c>
      <c r="V8" s="103" t="e">
        <f t="shared" ref="V8:V71" si="3">(U8/7)/R8</f>
        <v>#DIV/0!</v>
      </c>
      <c r="W8" s="102" t="e">
        <f>M48</f>
        <v>#DIV/0!</v>
      </c>
      <c r="X8" s="102" t="e">
        <f>M49</f>
        <v>#DIV/0!</v>
      </c>
    </row>
    <row r="9" spans="1:24" x14ac:dyDescent="0.25">
      <c r="A9" s="91">
        <v>116</v>
      </c>
      <c r="B9" s="215"/>
      <c r="C9" s="105">
        <f t="shared" si="1"/>
        <v>116</v>
      </c>
      <c r="D9" s="133"/>
      <c r="E9" s="133"/>
      <c r="F9" s="133"/>
      <c r="G9" s="133"/>
      <c r="H9" s="107">
        <f t="shared" si="2"/>
        <v>0</v>
      </c>
      <c r="I9" s="108" t="e">
        <f>H9/N6</f>
        <v>#DIV/0!</v>
      </c>
      <c r="J9" s="133"/>
      <c r="K9" s="109" t="s">
        <v>106</v>
      </c>
      <c r="L9" s="107">
        <f>SUM(G6:G12)</f>
        <v>0</v>
      </c>
      <c r="M9" s="110" t="e">
        <f>L9/L10</f>
        <v>#DIV/0!</v>
      </c>
      <c r="N9" s="218"/>
      <c r="P9" s="99">
        <f t="shared" si="0"/>
        <v>154</v>
      </c>
      <c r="Q9" s="100">
        <v>22</v>
      </c>
      <c r="R9" s="100">
        <f>N59</f>
        <v>0</v>
      </c>
      <c r="S9" s="101">
        <f>M65</f>
        <v>0</v>
      </c>
      <c r="T9" s="102" t="e">
        <f>N65</f>
        <v>#DIV/0!</v>
      </c>
      <c r="U9" s="101">
        <f>L63</f>
        <v>0</v>
      </c>
      <c r="V9" s="103" t="e">
        <f t="shared" si="3"/>
        <v>#DIV/0!</v>
      </c>
      <c r="W9" s="102" t="e">
        <f>M61</f>
        <v>#DIV/0!</v>
      </c>
      <c r="X9" s="102" t="e">
        <f>M62</f>
        <v>#DIV/0!</v>
      </c>
    </row>
    <row r="10" spans="1:24" x14ac:dyDescent="0.25">
      <c r="A10" s="91">
        <v>117</v>
      </c>
      <c r="B10" s="215"/>
      <c r="C10" s="105">
        <f t="shared" si="1"/>
        <v>117</v>
      </c>
      <c r="D10" s="133"/>
      <c r="E10" s="133"/>
      <c r="F10" s="133"/>
      <c r="G10" s="133"/>
      <c r="H10" s="107">
        <f t="shared" si="2"/>
        <v>0</v>
      </c>
      <c r="I10" s="108" t="e">
        <f>H10/N6</f>
        <v>#DIV/0!</v>
      </c>
      <c r="J10" s="133"/>
      <c r="K10" s="104" t="s">
        <v>100</v>
      </c>
      <c r="L10" s="195">
        <f>SUM(H6:H12)</f>
        <v>0</v>
      </c>
      <c r="M10" s="197"/>
      <c r="N10" s="219"/>
      <c r="P10" s="99">
        <f t="shared" si="0"/>
        <v>161</v>
      </c>
      <c r="Q10" s="100">
        <v>23</v>
      </c>
      <c r="R10" s="100">
        <f>N69</f>
        <v>0</v>
      </c>
      <c r="S10" s="101">
        <f>M75</f>
        <v>0</v>
      </c>
      <c r="T10" s="102" t="e">
        <f>N75</f>
        <v>#DIV/0!</v>
      </c>
      <c r="U10" s="101">
        <f>L73</f>
        <v>0</v>
      </c>
      <c r="V10" s="103" t="e">
        <f t="shared" si="3"/>
        <v>#DIV/0!</v>
      </c>
      <c r="W10" s="102" t="e">
        <f>M71</f>
        <v>#DIV/0!</v>
      </c>
      <c r="X10" s="102" t="e">
        <f>M72</f>
        <v>#DIV/0!</v>
      </c>
    </row>
    <row r="11" spans="1:24" x14ac:dyDescent="0.25">
      <c r="A11" s="91">
        <v>118</v>
      </c>
      <c r="B11" s="215"/>
      <c r="C11" s="105">
        <f t="shared" si="1"/>
        <v>118</v>
      </c>
      <c r="D11" s="133"/>
      <c r="E11" s="133"/>
      <c r="F11" s="133"/>
      <c r="G11" s="133"/>
      <c r="H11" s="107">
        <f t="shared" si="2"/>
        <v>0</v>
      </c>
      <c r="I11" s="108" t="e">
        <f>H11/N6</f>
        <v>#DIV/0!</v>
      </c>
      <c r="J11" s="133"/>
      <c r="K11" s="109"/>
      <c r="L11" s="111"/>
      <c r="M11" s="195" t="s">
        <v>1</v>
      </c>
      <c r="N11" s="197"/>
      <c r="P11" s="99">
        <f t="shared" si="0"/>
        <v>168</v>
      </c>
      <c r="Q11" s="100">
        <v>24</v>
      </c>
      <c r="R11" s="100">
        <f>N79</f>
        <v>0</v>
      </c>
      <c r="S11" s="101">
        <f>M85</f>
        <v>0</v>
      </c>
      <c r="T11" s="102" t="e">
        <f>N85</f>
        <v>#DIV/0!</v>
      </c>
      <c r="U11" s="101">
        <f>L83</f>
        <v>0</v>
      </c>
      <c r="V11" s="103" t="e">
        <f t="shared" si="3"/>
        <v>#DIV/0!</v>
      </c>
      <c r="W11" s="102" t="e">
        <f>M81</f>
        <v>#DIV/0!</v>
      </c>
      <c r="X11" s="102" t="e">
        <f>M82</f>
        <v>#DIV/0!</v>
      </c>
    </row>
    <row r="12" spans="1:24" x14ac:dyDescent="0.25">
      <c r="A12" s="91">
        <v>119</v>
      </c>
      <c r="B12" s="216"/>
      <c r="C12" s="105">
        <f t="shared" si="1"/>
        <v>119</v>
      </c>
      <c r="D12" s="133"/>
      <c r="E12" s="133"/>
      <c r="F12" s="133"/>
      <c r="G12" s="133"/>
      <c r="H12" s="107">
        <f t="shared" si="2"/>
        <v>0</v>
      </c>
      <c r="I12" s="108" t="e">
        <f>H12/N6</f>
        <v>#DIV/0!</v>
      </c>
      <c r="J12" s="133"/>
      <c r="K12" s="109"/>
      <c r="L12" s="104"/>
      <c r="M12" s="104">
        <f>SUM(J6:J12)</f>
        <v>0</v>
      </c>
      <c r="N12" s="112" t="e">
        <f>M12/N6</f>
        <v>#DIV/0!</v>
      </c>
      <c r="P12" s="99">
        <f t="shared" si="0"/>
        <v>175</v>
      </c>
      <c r="Q12" s="100">
        <v>25</v>
      </c>
      <c r="R12" s="100">
        <f>N89</f>
        <v>0</v>
      </c>
      <c r="S12" s="101">
        <f>M95</f>
        <v>0</v>
      </c>
      <c r="T12" s="102" t="e">
        <f>N95</f>
        <v>#DIV/0!</v>
      </c>
      <c r="U12" s="101">
        <f>L93</f>
        <v>0</v>
      </c>
      <c r="V12" s="103" t="e">
        <f t="shared" si="3"/>
        <v>#DIV/0!</v>
      </c>
      <c r="W12" s="102" t="e">
        <f>M91</f>
        <v>#DIV/0!</v>
      </c>
      <c r="X12" s="102" t="e">
        <f>M92</f>
        <v>#DIV/0!</v>
      </c>
    </row>
    <row r="13" spans="1:24" x14ac:dyDescent="0.25">
      <c r="B13" s="208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10"/>
      <c r="P13" s="99">
        <f t="shared" si="0"/>
        <v>182</v>
      </c>
      <c r="Q13" s="100">
        <v>26</v>
      </c>
      <c r="R13" s="100">
        <f>N99</f>
        <v>0</v>
      </c>
      <c r="S13" s="101">
        <f>M105</f>
        <v>0</v>
      </c>
      <c r="T13" s="102" t="e">
        <f>N105</f>
        <v>#DIV/0!</v>
      </c>
      <c r="U13" s="101">
        <f>L103</f>
        <v>0</v>
      </c>
      <c r="V13" s="103" t="e">
        <f t="shared" si="3"/>
        <v>#DIV/0!</v>
      </c>
      <c r="W13" s="102" t="e">
        <f>M101</f>
        <v>#DIV/0!</v>
      </c>
      <c r="X13" s="102" t="e">
        <f>M102</f>
        <v>#DIV/0!</v>
      </c>
    </row>
    <row r="14" spans="1:24" s="92" customFormat="1" ht="15" customHeight="1" x14ac:dyDescent="0.25">
      <c r="B14" s="104">
        <f>B4</f>
        <v>0</v>
      </c>
      <c r="C14" s="104" t="str">
        <f>C4</f>
        <v>LSL</v>
      </c>
      <c r="D14" s="195" t="s">
        <v>92</v>
      </c>
      <c r="E14" s="196"/>
      <c r="F14" s="196"/>
      <c r="G14" s="196"/>
      <c r="H14" s="197"/>
      <c r="I14" s="198" t="s">
        <v>102</v>
      </c>
      <c r="J14" s="198" t="s">
        <v>1</v>
      </c>
      <c r="K14" s="200" t="s">
        <v>93</v>
      </c>
      <c r="L14" s="201"/>
      <c r="M14" s="202"/>
      <c r="N14" s="206" t="s">
        <v>94</v>
      </c>
      <c r="P14" s="99">
        <f t="shared" si="0"/>
        <v>189</v>
      </c>
      <c r="Q14" s="100">
        <v>27</v>
      </c>
      <c r="R14" s="100">
        <f>N109</f>
        <v>0</v>
      </c>
      <c r="S14" s="101">
        <f>M115</f>
        <v>0</v>
      </c>
      <c r="T14" s="102" t="e">
        <f>N115</f>
        <v>#DIV/0!</v>
      </c>
      <c r="U14" s="101">
        <f>L113</f>
        <v>0</v>
      </c>
      <c r="V14" s="103" t="e">
        <f t="shared" si="3"/>
        <v>#DIV/0!</v>
      </c>
      <c r="W14" s="102" t="e">
        <f>M111</f>
        <v>#DIV/0!</v>
      </c>
      <c r="X14" s="102" t="e">
        <f>M112</f>
        <v>#DIV/0!</v>
      </c>
    </row>
    <row r="15" spans="1:24" s="92" customFormat="1" x14ac:dyDescent="0.25">
      <c r="B15" s="104" t="s">
        <v>95</v>
      </c>
      <c r="C15" s="104" t="s">
        <v>86</v>
      </c>
      <c r="D15" s="104" t="s">
        <v>96</v>
      </c>
      <c r="E15" s="104" t="s">
        <v>97</v>
      </c>
      <c r="F15" s="104" t="s">
        <v>98</v>
      </c>
      <c r="G15" s="104" t="s">
        <v>99</v>
      </c>
      <c r="H15" s="104" t="s">
        <v>100</v>
      </c>
      <c r="I15" s="199"/>
      <c r="J15" s="199"/>
      <c r="K15" s="203"/>
      <c r="L15" s="204"/>
      <c r="M15" s="205"/>
      <c r="N15" s="207"/>
      <c r="P15" s="99">
        <f t="shared" si="0"/>
        <v>196</v>
      </c>
      <c r="Q15" s="100">
        <v>28</v>
      </c>
      <c r="R15" s="100">
        <f>N122</f>
        <v>0</v>
      </c>
      <c r="S15" s="101">
        <f>M128</f>
        <v>0</v>
      </c>
      <c r="T15" s="102" t="e">
        <f>N128</f>
        <v>#DIV/0!</v>
      </c>
      <c r="U15" s="101">
        <f>L126</f>
        <v>0</v>
      </c>
      <c r="V15" s="103" t="e">
        <f t="shared" si="3"/>
        <v>#DIV/0!</v>
      </c>
      <c r="W15" s="102" t="e">
        <f>M124</f>
        <v>#DIV/0!</v>
      </c>
      <c r="X15" s="102" t="e">
        <f>M125</f>
        <v>#DIV/0!</v>
      </c>
    </row>
    <row r="16" spans="1:24" x14ac:dyDescent="0.25">
      <c r="A16" s="91">
        <f>A6+7</f>
        <v>120</v>
      </c>
      <c r="B16" s="214">
        <f>(C22-N$3)/7</f>
        <v>18</v>
      </c>
      <c r="C16" s="105">
        <f>(N$3+(A16))</f>
        <v>120</v>
      </c>
      <c r="D16" s="133"/>
      <c r="E16" s="133"/>
      <c r="F16" s="133"/>
      <c r="G16" s="133"/>
      <c r="H16" s="107">
        <f>SUM(D16:G16)</f>
        <v>0</v>
      </c>
      <c r="I16" s="108" t="e">
        <f>H16/N16</f>
        <v>#DIV/0!</v>
      </c>
      <c r="J16" s="133"/>
      <c r="K16" s="109" t="s">
        <v>101</v>
      </c>
      <c r="L16" s="109" t="s">
        <v>100</v>
      </c>
      <c r="M16" s="109" t="s">
        <v>102</v>
      </c>
      <c r="N16" s="104">
        <f>N6-M12</f>
        <v>0</v>
      </c>
      <c r="P16" s="99">
        <f t="shared" si="0"/>
        <v>203</v>
      </c>
      <c r="Q16" s="100">
        <v>29</v>
      </c>
      <c r="R16" s="100">
        <f>N132</f>
        <v>0</v>
      </c>
      <c r="S16" s="101">
        <f>M138</f>
        <v>0</v>
      </c>
      <c r="T16" s="102" t="e">
        <f>N138</f>
        <v>#DIV/0!</v>
      </c>
      <c r="U16" s="101">
        <f>L136</f>
        <v>0</v>
      </c>
      <c r="V16" s="103" t="e">
        <f t="shared" si="3"/>
        <v>#DIV/0!</v>
      </c>
      <c r="W16" s="102" t="e">
        <f>M134</f>
        <v>#DIV/0!</v>
      </c>
      <c r="X16" s="102" t="e">
        <f>M135</f>
        <v>#DIV/0!</v>
      </c>
    </row>
    <row r="17" spans="1:24" x14ac:dyDescent="0.25">
      <c r="A17" s="91">
        <f t="shared" ref="A17:A22" si="4">A7+7</f>
        <v>121</v>
      </c>
      <c r="B17" s="215"/>
      <c r="C17" s="105">
        <f t="shared" ref="C17:C22" si="5">(N$3+(A17))</f>
        <v>121</v>
      </c>
      <c r="D17" s="133"/>
      <c r="E17" s="133"/>
      <c r="F17" s="133"/>
      <c r="G17" s="133"/>
      <c r="H17" s="107">
        <f t="shared" ref="H17:H22" si="6">SUM(D17:G17)</f>
        <v>0</v>
      </c>
      <c r="I17" s="108" t="e">
        <f>H17/N16</f>
        <v>#DIV/0!</v>
      </c>
      <c r="J17" s="133"/>
      <c r="K17" s="109" t="s">
        <v>103</v>
      </c>
      <c r="L17" s="107">
        <f>SUM(D16:E22)</f>
        <v>0</v>
      </c>
      <c r="M17" s="110" t="e">
        <f>L17/L20</f>
        <v>#DIV/0!</v>
      </c>
      <c r="N17" s="104" t="s">
        <v>104</v>
      </c>
      <c r="P17" s="99">
        <f t="shared" si="0"/>
        <v>210</v>
      </c>
      <c r="Q17" s="100">
        <v>30</v>
      </c>
      <c r="R17" s="100">
        <f>N142</f>
        <v>0</v>
      </c>
      <c r="S17" s="101">
        <f>M148</f>
        <v>0</v>
      </c>
      <c r="T17" s="102" t="e">
        <f>N148</f>
        <v>#DIV/0!</v>
      </c>
      <c r="U17" s="101">
        <f>L146</f>
        <v>0</v>
      </c>
      <c r="V17" s="103" t="e">
        <f t="shared" si="3"/>
        <v>#DIV/0!</v>
      </c>
      <c r="W17" s="102" t="e">
        <f>M144</f>
        <v>#DIV/0!</v>
      </c>
      <c r="X17" s="102" t="e">
        <f>M145</f>
        <v>#DIV/0!</v>
      </c>
    </row>
    <row r="18" spans="1:24" x14ac:dyDescent="0.25">
      <c r="A18" s="91">
        <f t="shared" si="4"/>
        <v>122</v>
      </c>
      <c r="B18" s="215"/>
      <c r="C18" s="105">
        <f t="shared" si="5"/>
        <v>122</v>
      </c>
      <c r="D18" s="133"/>
      <c r="E18" s="133"/>
      <c r="F18" s="133"/>
      <c r="G18" s="133"/>
      <c r="H18" s="107">
        <f t="shared" si="6"/>
        <v>0</v>
      </c>
      <c r="I18" s="108" t="e">
        <f>H18/N16</f>
        <v>#DIV/0!</v>
      </c>
      <c r="J18" s="133"/>
      <c r="K18" s="109" t="s">
        <v>105</v>
      </c>
      <c r="L18" s="107">
        <f>SUM(F16:F22)</f>
        <v>0</v>
      </c>
      <c r="M18" s="110" t="e">
        <f>L18/L20</f>
        <v>#DIV/0!</v>
      </c>
      <c r="N18" s="217" t="e">
        <f>(L20/7)/N16</f>
        <v>#DIV/0!</v>
      </c>
      <c r="P18" s="99">
        <f t="shared" si="0"/>
        <v>217</v>
      </c>
      <c r="Q18" s="100">
        <v>31</v>
      </c>
      <c r="R18" s="100">
        <f>N152</f>
        <v>0</v>
      </c>
      <c r="S18" s="101">
        <f>M158</f>
        <v>0</v>
      </c>
      <c r="T18" s="102" t="e">
        <f>N158</f>
        <v>#DIV/0!</v>
      </c>
      <c r="U18" s="101">
        <f>L156</f>
        <v>0</v>
      </c>
      <c r="V18" s="103" t="e">
        <f t="shared" si="3"/>
        <v>#DIV/0!</v>
      </c>
      <c r="W18" s="102" t="e">
        <f>M154</f>
        <v>#DIV/0!</v>
      </c>
      <c r="X18" s="102" t="e">
        <f>M155</f>
        <v>#DIV/0!</v>
      </c>
    </row>
    <row r="19" spans="1:24" x14ac:dyDescent="0.25">
      <c r="A19" s="91">
        <f t="shared" si="4"/>
        <v>123</v>
      </c>
      <c r="B19" s="215"/>
      <c r="C19" s="105">
        <f t="shared" si="5"/>
        <v>123</v>
      </c>
      <c r="D19" s="133"/>
      <c r="E19" s="133"/>
      <c r="F19" s="133"/>
      <c r="G19" s="133"/>
      <c r="H19" s="107">
        <f t="shared" si="6"/>
        <v>0</v>
      </c>
      <c r="I19" s="108" t="e">
        <f>H19/N16</f>
        <v>#DIV/0!</v>
      </c>
      <c r="J19" s="133"/>
      <c r="K19" s="109" t="s">
        <v>106</v>
      </c>
      <c r="L19" s="107">
        <f>SUM(G16:G22)</f>
        <v>0</v>
      </c>
      <c r="M19" s="110" t="e">
        <f>L19/L20</f>
        <v>#DIV/0!</v>
      </c>
      <c r="N19" s="218"/>
      <c r="P19" s="99">
        <f t="shared" si="0"/>
        <v>224</v>
      </c>
      <c r="Q19" s="100">
        <v>32</v>
      </c>
      <c r="R19" s="100">
        <f>N162</f>
        <v>0</v>
      </c>
      <c r="S19" s="101">
        <f>M168</f>
        <v>0</v>
      </c>
      <c r="T19" s="102" t="e">
        <f>N168</f>
        <v>#DIV/0!</v>
      </c>
      <c r="U19" s="101">
        <f>L166</f>
        <v>0</v>
      </c>
      <c r="V19" s="103" t="e">
        <f t="shared" si="3"/>
        <v>#DIV/0!</v>
      </c>
      <c r="W19" s="102" t="e">
        <f>M164</f>
        <v>#DIV/0!</v>
      </c>
      <c r="X19" s="102" t="e">
        <f>M165</f>
        <v>#DIV/0!</v>
      </c>
    </row>
    <row r="20" spans="1:24" x14ac:dyDescent="0.25">
      <c r="A20" s="91">
        <f t="shared" si="4"/>
        <v>124</v>
      </c>
      <c r="B20" s="215"/>
      <c r="C20" s="105">
        <f t="shared" si="5"/>
        <v>124</v>
      </c>
      <c r="D20" s="133"/>
      <c r="E20" s="133"/>
      <c r="F20" s="133"/>
      <c r="G20" s="133"/>
      <c r="H20" s="107">
        <f t="shared" si="6"/>
        <v>0</v>
      </c>
      <c r="I20" s="108" t="e">
        <f>H20/N16</f>
        <v>#DIV/0!</v>
      </c>
      <c r="J20" s="133"/>
      <c r="K20" s="109" t="s">
        <v>100</v>
      </c>
      <c r="L20" s="220">
        <f>SUM(H16:H22)</f>
        <v>0</v>
      </c>
      <c r="M20" s="221"/>
      <c r="N20" s="219"/>
      <c r="P20" s="99">
        <f t="shared" si="0"/>
        <v>231</v>
      </c>
      <c r="Q20" s="100">
        <v>33</v>
      </c>
      <c r="R20" s="100">
        <f>N172</f>
        <v>0</v>
      </c>
      <c r="S20" s="101">
        <f>M178</f>
        <v>0</v>
      </c>
      <c r="T20" s="102" t="e">
        <f>N178</f>
        <v>#DIV/0!</v>
      </c>
      <c r="U20" s="101">
        <f>L176</f>
        <v>0</v>
      </c>
      <c r="V20" s="103" t="e">
        <f t="shared" si="3"/>
        <v>#DIV/0!</v>
      </c>
      <c r="W20" s="102" t="e">
        <f>M174</f>
        <v>#DIV/0!</v>
      </c>
      <c r="X20" s="102" t="e">
        <f>M175</f>
        <v>#DIV/0!</v>
      </c>
    </row>
    <row r="21" spans="1:24" x14ac:dyDescent="0.25">
      <c r="A21" s="91">
        <f t="shared" si="4"/>
        <v>125</v>
      </c>
      <c r="B21" s="215"/>
      <c r="C21" s="105">
        <f t="shared" si="5"/>
        <v>125</v>
      </c>
      <c r="D21" s="133"/>
      <c r="E21" s="133"/>
      <c r="F21" s="133"/>
      <c r="G21" s="133"/>
      <c r="H21" s="107">
        <f t="shared" si="6"/>
        <v>0</v>
      </c>
      <c r="I21" s="108" t="e">
        <f>H21/N16</f>
        <v>#DIV/0!</v>
      </c>
      <c r="J21" s="133"/>
      <c r="K21" s="109"/>
      <c r="L21" s="111"/>
      <c r="M21" s="195" t="s">
        <v>1</v>
      </c>
      <c r="N21" s="197"/>
      <c r="P21" s="99">
        <f t="shared" si="0"/>
        <v>238</v>
      </c>
      <c r="Q21" s="100">
        <v>34</v>
      </c>
      <c r="R21" s="100">
        <f>N185</f>
        <v>0</v>
      </c>
      <c r="S21" s="101">
        <f>M191</f>
        <v>0</v>
      </c>
      <c r="T21" s="102" t="e">
        <f>N191</f>
        <v>#DIV/0!</v>
      </c>
      <c r="U21" s="101">
        <f>L189</f>
        <v>0</v>
      </c>
      <c r="V21" s="103" t="e">
        <f t="shared" si="3"/>
        <v>#DIV/0!</v>
      </c>
      <c r="W21" s="102" t="e">
        <f>M187</f>
        <v>#DIV/0!</v>
      </c>
      <c r="X21" s="102" t="e">
        <f>M188</f>
        <v>#DIV/0!</v>
      </c>
    </row>
    <row r="22" spans="1:24" x14ac:dyDescent="0.25">
      <c r="A22" s="91">
        <f t="shared" si="4"/>
        <v>126</v>
      </c>
      <c r="B22" s="216"/>
      <c r="C22" s="105">
        <f t="shared" si="5"/>
        <v>126</v>
      </c>
      <c r="D22" s="133"/>
      <c r="E22" s="133"/>
      <c r="F22" s="133"/>
      <c r="G22" s="133"/>
      <c r="H22" s="107">
        <f t="shared" si="6"/>
        <v>0</v>
      </c>
      <c r="I22" s="108" t="e">
        <f>H22/N16</f>
        <v>#DIV/0!</v>
      </c>
      <c r="J22" s="133"/>
      <c r="K22" s="109"/>
      <c r="L22" s="104"/>
      <c r="M22" s="104">
        <f>SUM(J16:J22)</f>
        <v>0</v>
      </c>
      <c r="N22" s="112" t="e">
        <f>M22/N16</f>
        <v>#DIV/0!</v>
      </c>
      <c r="P22" s="99">
        <f t="shared" si="0"/>
        <v>245</v>
      </c>
      <c r="Q22" s="100">
        <v>35</v>
      </c>
      <c r="R22" s="100">
        <f>N195</f>
        <v>0</v>
      </c>
      <c r="S22" s="101">
        <f>M201</f>
        <v>0</v>
      </c>
      <c r="T22" s="102" t="e">
        <f>N201</f>
        <v>#DIV/0!</v>
      </c>
      <c r="U22" s="101">
        <f>L199</f>
        <v>0</v>
      </c>
      <c r="V22" s="103" t="e">
        <f t="shared" si="3"/>
        <v>#DIV/0!</v>
      </c>
      <c r="W22" s="102" t="e">
        <f>M197</f>
        <v>#DIV/0!</v>
      </c>
      <c r="X22" s="102" t="e">
        <f>M198</f>
        <v>#DIV/0!</v>
      </c>
    </row>
    <row r="23" spans="1:24" x14ac:dyDescent="0.25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10"/>
      <c r="P23" s="99">
        <f t="shared" si="0"/>
        <v>252</v>
      </c>
      <c r="Q23" s="100">
        <v>36</v>
      </c>
      <c r="R23" s="100">
        <f>N205</f>
        <v>0</v>
      </c>
      <c r="S23" s="101">
        <f>M211</f>
        <v>0</v>
      </c>
      <c r="T23" s="102" t="e">
        <f>N211</f>
        <v>#DIV/0!</v>
      </c>
      <c r="U23" s="101">
        <f>L209</f>
        <v>0</v>
      </c>
      <c r="V23" s="103" t="e">
        <f t="shared" si="3"/>
        <v>#DIV/0!</v>
      </c>
      <c r="W23" s="102" t="e">
        <f>M207</f>
        <v>#DIV/0!</v>
      </c>
      <c r="X23" s="102" t="e">
        <f>M208</f>
        <v>#DIV/0!</v>
      </c>
    </row>
    <row r="24" spans="1:24" ht="15" customHeight="1" x14ac:dyDescent="0.25">
      <c r="A24" s="92"/>
      <c r="B24" s="104">
        <f>B14</f>
        <v>0</v>
      </c>
      <c r="C24" s="104" t="str">
        <f>C14</f>
        <v>LSL</v>
      </c>
      <c r="D24" s="195" t="s">
        <v>92</v>
      </c>
      <c r="E24" s="196"/>
      <c r="F24" s="196"/>
      <c r="G24" s="196"/>
      <c r="H24" s="197"/>
      <c r="I24" s="198" t="s">
        <v>102</v>
      </c>
      <c r="J24" s="198" t="s">
        <v>1</v>
      </c>
      <c r="K24" s="200" t="s">
        <v>93</v>
      </c>
      <c r="L24" s="201"/>
      <c r="M24" s="202"/>
      <c r="N24" s="206" t="s">
        <v>94</v>
      </c>
      <c r="P24" s="99">
        <f t="shared" si="0"/>
        <v>259</v>
      </c>
      <c r="Q24" s="100">
        <v>37</v>
      </c>
      <c r="R24" s="100">
        <f>N215</f>
        <v>0</v>
      </c>
      <c r="S24" s="101">
        <f>M221</f>
        <v>0</v>
      </c>
      <c r="T24" s="102" t="e">
        <f>N221</f>
        <v>#DIV/0!</v>
      </c>
      <c r="U24" s="101">
        <f>L219</f>
        <v>0</v>
      </c>
      <c r="V24" s="103" t="e">
        <f t="shared" si="3"/>
        <v>#DIV/0!</v>
      </c>
      <c r="W24" s="102" t="e">
        <f>M217</f>
        <v>#DIV/0!</v>
      </c>
      <c r="X24" s="102" t="e">
        <f>M218</f>
        <v>#DIV/0!</v>
      </c>
    </row>
    <row r="25" spans="1:24" x14ac:dyDescent="0.25">
      <c r="A25" s="92"/>
      <c r="B25" s="104" t="s">
        <v>95</v>
      </c>
      <c r="C25" s="104" t="s">
        <v>86</v>
      </c>
      <c r="D25" s="104" t="s">
        <v>96</v>
      </c>
      <c r="E25" s="104" t="s">
        <v>97</v>
      </c>
      <c r="F25" s="104" t="s">
        <v>98</v>
      </c>
      <c r="G25" s="104" t="s">
        <v>99</v>
      </c>
      <c r="H25" s="104" t="s">
        <v>100</v>
      </c>
      <c r="I25" s="199"/>
      <c r="J25" s="199"/>
      <c r="K25" s="203"/>
      <c r="L25" s="204"/>
      <c r="M25" s="205"/>
      <c r="N25" s="207"/>
      <c r="P25" s="99">
        <f t="shared" si="0"/>
        <v>266</v>
      </c>
      <c r="Q25" s="100">
        <v>38</v>
      </c>
      <c r="R25" s="100">
        <f>N225</f>
        <v>0</v>
      </c>
      <c r="S25" s="101">
        <f>M231</f>
        <v>0</v>
      </c>
      <c r="T25" s="102" t="e">
        <f>N231</f>
        <v>#DIV/0!</v>
      </c>
      <c r="U25" s="101">
        <f>L229</f>
        <v>0</v>
      </c>
      <c r="V25" s="103" t="e">
        <f t="shared" si="3"/>
        <v>#DIV/0!</v>
      </c>
      <c r="W25" s="102" t="e">
        <f>M227</f>
        <v>#DIV/0!</v>
      </c>
      <c r="X25" s="102" t="e">
        <f>M228</f>
        <v>#DIV/0!</v>
      </c>
    </row>
    <row r="26" spans="1:24" x14ac:dyDescent="0.25">
      <c r="A26" s="91">
        <f>A16+7</f>
        <v>127</v>
      </c>
      <c r="B26" s="214">
        <f>(C32-N$3)/7</f>
        <v>19</v>
      </c>
      <c r="C26" s="105">
        <f t="shared" ref="C26:C32" si="7">(N$3+(A26))</f>
        <v>127</v>
      </c>
      <c r="D26" s="133"/>
      <c r="E26" s="133"/>
      <c r="F26" s="133"/>
      <c r="G26" s="133"/>
      <c r="H26" s="107">
        <f>SUM(D26:G26)</f>
        <v>0</v>
      </c>
      <c r="I26" s="108" t="e">
        <f>H26/N26</f>
        <v>#DIV/0!</v>
      </c>
      <c r="J26" s="133"/>
      <c r="K26" s="109" t="s">
        <v>101</v>
      </c>
      <c r="L26" s="109" t="s">
        <v>100</v>
      </c>
      <c r="M26" s="109" t="s">
        <v>102</v>
      </c>
      <c r="N26" s="104">
        <f>N16-M32</f>
        <v>0</v>
      </c>
      <c r="P26" s="99">
        <f t="shared" si="0"/>
        <v>273</v>
      </c>
      <c r="Q26" s="100">
        <v>39</v>
      </c>
      <c r="R26" s="100">
        <f>N235</f>
        <v>0</v>
      </c>
      <c r="S26" s="101">
        <f>M241</f>
        <v>0</v>
      </c>
      <c r="T26" s="102" t="e">
        <f>N241</f>
        <v>#DIV/0!</v>
      </c>
      <c r="U26" s="101">
        <f>L239</f>
        <v>0</v>
      </c>
      <c r="V26" s="103" t="e">
        <f t="shared" si="3"/>
        <v>#DIV/0!</v>
      </c>
      <c r="W26" s="102" t="e">
        <f>M237</f>
        <v>#DIV/0!</v>
      </c>
      <c r="X26" s="102" t="e">
        <f>M238</f>
        <v>#DIV/0!</v>
      </c>
    </row>
    <row r="27" spans="1:24" x14ac:dyDescent="0.25">
      <c r="A27" s="91">
        <f t="shared" ref="A27:A32" si="8">A17+7</f>
        <v>128</v>
      </c>
      <c r="B27" s="215"/>
      <c r="C27" s="105">
        <f t="shared" si="7"/>
        <v>128</v>
      </c>
      <c r="D27" s="133"/>
      <c r="E27" s="133"/>
      <c r="F27" s="133"/>
      <c r="G27" s="133"/>
      <c r="H27" s="107">
        <f t="shared" ref="H27:H32" si="9">SUM(D27:G27)</f>
        <v>0</v>
      </c>
      <c r="I27" s="108" t="e">
        <f>H27/N26</f>
        <v>#DIV/0!</v>
      </c>
      <c r="J27" s="133"/>
      <c r="K27" s="109" t="s">
        <v>103</v>
      </c>
      <c r="L27" s="107">
        <f>SUM(D26:E32)</f>
        <v>0</v>
      </c>
      <c r="M27" s="110" t="e">
        <f>L27/L30</f>
        <v>#DIV/0!</v>
      </c>
      <c r="N27" s="104" t="s">
        <v>104</v>
      </c>
      <c r="P27" s="99">
        <f t="shared" si="0"/>
        <v>280</v>
      </c>
      <c r="Q27" s="100">
        <v>40</v>
      </c>
      <c r="R27" s="100">
        <f>N248</f>
        <v>0</v>
      </c>
      <c r="S27" s="101">
        <f>M254</f>
        <v>0</v>
      </c>
      <c r="T27" s="102" t="e">
        <f>N254</f>
        <v>#DIV/0!</v>
      </c>
      <c r="U27" s="101">
        <f>L252</f>
        <v>0</v>
      </c>
      <c r="V27" s="103" t="e">
        <f t="shared" si="3"/>
        <v>#DIV/0!</v>
      </c>
      <c r="W27" s="102" t="e">
        <f>M250</f>
        <v>#DIV/0!</v>
      </c>
      <c r="X27" s="102" t="e">
        <f>M251</f>
        <v>#DIV/0!</v>
      </c>
    </row>
    <row r="28" spans="1:24" x14ac:dyDescent="0.25">
      <c r="A28" s="91">
        <f t="shared" si="8"/>
        <v>129</v>
      </c>
      <c r="B28" s="215"/>
      <c r="C28" s="105">
        <f t="shared" si="7"/>
        <v>129</v>
      </c>
      <c r="D28" s="133"/>
      <c r="E28" s="133"/>
      <c r="F28" s="133"/>
      <c r="G28" s="133"/>
      <c r="H28" s="107">
        <f t="shared" si="9"/>
        <v>0</v>
      </c>
      <c r="I28" s="108" t="e">
        <f>H28/N26</f>
        <v>#DIV/0!</v>
      </c>
      <c r="J28" s="133"/>
      <c r="K28" s="109" t="s">
        <v>105</v>
      </c>
      <c r="L28" s="107">
        <f>SUM(F26:F32)</f>
        <v>0</v>
      </c>
      <c r="M28" s="110" t="e">
        <f>L28/L30</f>
        <v>#DIV/0!</v>
      </c>
      <c r="N28" s="224" t="e">
        <f>(L30/7)/N26</f>
        <v>#DIV/0!</v>
      </c>
      <c r="P28" s="99">
        <f t="shared" si="0"/>
        <v>287</v>
      </c>
      <c r="Q28" s="100">
        <v>41</v>
      </c>
      <c r="R28" s="100">
        <f>N258</f>
        <v>0</v>
      </c>
      <c r="S28" s="101">
        <f>M264</f>
        <v>0</v>
      </c>
      <c r="T28" s="102" t="e">
        <f>N264</f>
        <v>#DIV/0!</v>
      </c>
      <c r="U28" s="101">
        <f>L262</f>
        <v>0</v>
      </c>
      <c r="V28" s="103" t="e">
        <f t="shared" si="3"/>
        <v>#DIV/0!</v>
      </c>
      <c r="W28" s="102" t="e">
        <f>M260</f>
        <v>#DIV/0!</v>
      </c>
      <c r="X28" s="102" t="e">
        <f>M261</f>
        <v>#DIV/0!</v>
      </c>
    </row>
    <row r="29" spans="1:24" x14ac:dyDescent="0.25">
      <c r="A29" s="91">
        <f t="shared" si="8"/>
        <v>130</v>
      </c>
      <c r="B29" s="215"/>
      <c r="C29" s="105">
        <f t="shared" si="7"/>
        <v>130</v>
      </c>
      <c r="D29" s="133"/>
      <c r="E29" s="133"/>
      <c r="F29" s="133"/>
      <c r="G29" s="133"/>
      <c r="H29" s="107">
        <f t="shared" si="9"/>
        <v>0</v>
      </c>
      <c r="I29" s="108" t="e">
        <f>H29/N26</f>
        <v>#DIV/0!</v>
      </c>
      <c r="J29" s="133"/>
      <c r="K29" s="109" t="s">
        <v>106</v>
      </c>
      <c r="L29" s="107">
        <f>SUM(G26:G32)</f>
        <v>0</v>
      </c>
      <c r="M29" s="110" t="e">
        <f>L29/L30</f>
        <v>#DIV/0!</v>
      </c>
      <c r="N29" s="225"/>
      <c r="P29" s="99">
        <f t="shared" si="0"/>
        <v>294</v>
      </c>
      <c r="Q29" s="100">
        <v>42</v>
      </c>
      <c r="R29" s="100">
        <f>N268</f>
        <v>0</v>
      </c>
      <c r="S29" s="101">
        <f>M274</f>
        <v>0</v>
      </c>
      <c r="T29" s="102" t="e">
        <f>N274</f>
        <v>#DIV/0!</v>
      </c>
      <c r="U29" s="101">
        <f>L272</f>
        <v>0</v>
      </c>
      <c r="V29" s="103" t="e">
        <f t="shared" si="3"/>
        <v>#DIV/0!</v>
      </c>
      <c r="W29" s="102" t="e">
        <f>M270</f>
        <v>#DIV/0!</v>
      </c>
      <c r="X29" s="102" t="e">
        <f>M271</f>
        <v>#DIV/0!</v>
      </c>
    </row>
    <row r="30" spans="1:24" x14ac:dyDescent="0.25">
      <c r="A30" s="91">
        <f t="shared" si="8"/>
        <v>131</v>
      </c>
      <c r="B30" s="215"/>
      <c r="C30" s="105">
        <f t="shared" si="7"/>
        <v>131</v>
      </c>
      <c r="D30" s="133"/>
      <c r="E30" s="133"/>
      <c r="F30" s="133"/>
      <c r="G30" s="133"/>
      <c r="H30" s="107">
        <f t="shared" si="9"/>
        <v>0</v>
      </c>
      <c r="I30" s="108" t="e">
        <f>H30/N26</f>
        <v>#DIV/0!</v>
      </c>
      <c r="J30" s="133"/>
      <c r="K30" s="109" t="s">
        <v>100</v>
      </c>
      <c r="L30" s="220">
        <f>SUM(H26:H32)</f>
        <v>0</v>
      </c>
      <c r="M30" s="221"/>
      <c r="N30" s="226"/>
      <c r="P30" s="99">
        <f t="shared" si="0"/>
        <v>301</v>
      </c>
      <c r="Q30" s="100">
        <v>43</v>
      </c>
      <c r="R30" s="100">
        <f>N278</f>
        <v>0</v>
      </c>
      <c r="S30" s="101">
        <f>M284</f>
        <v>0</v>
      </c>
      <c r="T30" s="102" t="e">
        <f>N284</f>
        <v>#DIV/0!</v>
      </c>
      <c r="U30" s="101">
        <f>L282</f>
        <v>0</v>
      </c>
      <c r="V30" s="103" t="e">
        <f t="shared" si="3"/>
        <v>#DIV/0!</v>
      </c>
      <c r="W30" s="102" t="e">
        <f>M280</f>
        <v>#DIV/0!</v>
      </c>
      <c r="X30" s="102" t="e">
        <f>M281</f>
        <v>#DIV/0!</v>
      </c>
    </row>
    <row r="31" spans="1:24" x14ac:dyDescent="0.25">
      <c r="A31" s="91">
        <f t="shared" si="8"/>
        <v>132</v>
      </c>
      <c r="B31" s="215"/>
      <c r="C31" s="105">
        <f t="shared" si="7"/>
        <v>132</v>
      </c>
      <c r="D31" s="133"/>
      <c r="E31" s="133"/>
      <c r="F31" s="133"/>
      <c r="G31" s="133"/>
      <c r="H31" s="107">
        <f t="shared" si="9"/>
        <v>0</v>
      </c>
      <c r="I31" s="108" t="e">
        <f>H31/N26</f>
        <v>#DIV/0!</v>
      </c>
      <c r="J31" s="133"/>
      <c r="K31" s="109"/>
      <c r="L31" s="111"/>
      <c r="M31" s="195" t="s">
        <v>1</v>
      </c>
      <c r="N31" s="197"/>
      <c r="P31" s="99">
        <f t="shared" si="0"/>
        <v>308</v>
      </c>
      <c r="Q31" s="100">
        <v>44</v>
      </c>
      <c r="R31" s="100">
        <f>N288</f>
        <v>0</v>
      </c>
      <c r="S31" s="101">
        <f>M294</f>
        <v>0</v>
      </c>
      <c r="T31" s="102" t="e">
        <f>N294</f>
        <v>#DIV/0!</v>
      </c>
      <c r="U31" s="101">
        <f>L292</f>
        <v>0</v>
      </c>
      <c r="V31" s="103" t="e">
        <f t="shared" si="3"/>
        <v>#DIV/0!</v>
      </c>
      <c r="W31" s="102" t="e">
        <f>M290</f>
        <v>#DIV/0!</v>
      </c>
      <c r="X31" s="102" t="e">
        <f>M291</f>
        <v>#DIV/0!</v>
      </c>
    </row>
    <row r="32" spans="1:24" x14ac:dyDescent="0.25">
      <c r="A32" s="91">
        <f t="shared" si="8"/>
        <v>133</v>
      </c>
      <c r="B32" s="216"/>
      <c r="C32" s="105">
        <f t="shared" si="7"/>
        <v>133</v>
      </c>
      <c r="D32" s="133"/>
      <c r="E32" s="133"/>
      <c r="F32" s="133"/>
      <c r="G32" s="133"/>
      <c r="H32" s="107">
        <f t="shared" si="9"/>
        <v>0</v>
      </c>
      <c r="I32" s="108" t="e">
        <f>H32/N26</f>
        <v>#DIV/0!</v>
      </c>
      <c r="J32" s="133"/>
      <c r="K32" s="109"/>
      <c r="L32" s="104"/>
      <c r="M32" s="104">
        <f>SUM(J26:J32)</f>
        <v>0</v>
      </c>
      <c r="N32" s="112" t="e">
        <f>M32/N26</f>
        <v>#DIV/0!</v>
      </c>
      <c r="P32" s="99">
        <f t="shared" si="0"/>
        <v>315</v>
      </c>
      <c r="Q32" s="100">
        <v>45</v>
      </c>
      <c r="R32" s="100">
        <f>N298</f>
        <v>0</v>
      </c>
      <c r="S32" s="101">
        <f>M304</f>
        <v>0</v>
      </c>
      <c r="T32" s="102" t="e">
        <f>N304</f>
        <v>#DIV/0!</v>
      </c>
      <c r="U32" s="101">
        <f>L302</f>
        <v>0</v>
      </c>
      <c r="V32" s="103" t="e">
        <f t="shared" si="3"/>
        <v>#DIV/0!</v>
      </c>
      <c r="W32" s="102" t="e">
        <f>M300</f>
        <v>#DIV/0!</v>
      </c>
      <c r="X32" s="102" t="e">
        <f>M301</f>
        <v>#DIV/0!</v>
      </c>
    </row>
    <row r="33" spans="1:24" x14ac:dyDescent="0.25">
      <c r="B33" s="208"/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10"/>
      <c r="P33" s="99">
        <f t="shared" si="0"/>
        <v>322</v>
      </c>
      <c r="Q33" s="100">
        <v>46</v>
      </c>
      <c r="R33" s="100">
        <f>N311</f>
        <v>0</v>
      </c>
      <c r="S33" s="101">
        <f>M317</f>
        <v>0</v>
      </c>
      <c r="T33" s="102" t="e">
        <f>N317</f>
        <v>#DIV/0!</v>
      </c>
      <c r="U33" s="101">
        <f>L315</f>
        <v>0</v>
      </c>
      <c r="V33" s="103" t="e">
        <f t="shared" si="3"/>
        <v>#DIV/0!</v>
      </c>
      <c r="W33" s="102" t="e">
        <f>M313</f>
        <v>#DIV/0!</v>
      </c>
      <c r="X33" s="102" t="e">
        <f>M314</f>
        <v>#DIV/0!</v>
      </c>
    </row>
    <row r="34" spans="1:24" ht="15" customHeight="1" x14ac:dyDescent="0.25">
      <c r="A34" s="92"/>
      <c r="B34" s="104">
        <f>B24</f>
        <v>0</v>
      </c>
      <c r="C34" s="104" t="str">
        <f>C24</f>
        <v>LSL</v>
      </c>
      <c r="D34" s="195" t="s">
        <v>92</v>
      </c>
      <c r="E34" s="196"/>
      <c r="F34" s="196"/>
      <c r="G34" s="196"/>
      <c r="H34" s="197"/>
      <c r="I34" s="198" t="s">
        <v>102</v>
      </c>
      <c r="J34" s="198" t="s">
        <v>1</v>
      </c>
      <c r="K34" s="200" t="s">
        <v>93</v>
      </c>
      <c r="L34" s="201"/>
      <c r="M34" s="202"/>
      <c r="N34" s="206" t="s">
        <v>94</v>
      </c>
      <c r="P34" s="99">
        <f t="shared" si="0"/>
        <v>329</v>
      </c>
      <c r="Q34" s="100">
        <v>47</v>
      </c>
      <c r="R34" s="100">
        <f>N321</f>
        <v>0</v>
      </c>
      <c r="S34" s="101">
        <f>M327</f>
        <v>0</v>
      </c>
      <c r="T34" s="102" t="e">
        <f>N327</f>
        <v>#DIV/0!</v>
      </c>
      <c r="U34" s="101">
        <f>L325</f>
        <v>0</v>
      </c>
      <c r="V34" s="103" t="e">
        <f t="shared" si="3"/>
        <v>#DIV/0!</v>
      </c>
      <c r="W34" s="102" t="e">
        <f>M323</f>
        <v>#DIV/0!</v>
      </c>
      <c r="X34" s="102" t="e">
        <f>M324</f>
        <v>#DIV/0!</v>
      </c>
    </row>
    <row r="35" spans="1:24" x14ac:dyDescent="0.25">
      <c r="A35" s="92"/>
      <c r="B35" s="104" t="s">
        <v>95</v>
      </c>
      <c r="C35" s="104" t="s">
        <v>86</v>
      </c>
      <c r="D35" s="104" t="s">
        <v>96</v>
      </c>
      <c r="E35" s="104" t="s">
        <v>97</v>
      </c>
      <c r="F35" s="104" t="s">
        <v>98</v>
      </c>
      <c r="G35" s="104" t="s">
        <v>99</v>
      </c>
      <c r="H35" s="104" t="s">
        <v>100</v>
      </c>
      <c r="I35" s="199"/>
      <c r="J35" s="199"/>
      <c r="K35" s="203"/>
      <c r="L35" s="204"/>
      <c r="M35" s="205"/>
      <c r="N35" s="207"/>
      <c r="P35" s="99">
        <f t="shared" si="0"/>
        <v>336</v>
      </c>
      <c r="Q35" s="100">
        <v>48</v>
      </c>
      <c r="R35" s="100">
        <f>N331</f>
        <v>0</v>
      </c>
      <c r="S35" s="101">
        <f>M337</f>
        <v>0</v>
      </c>
      <c r="T35" s="102" t="e">
        <f>N337</f>
        <v>#DIV/0!</v>
      </c>
      <c r="U35" s="101">
        <f>L335</f>
        <v>0</v>
      </c>
      <c r="V35" s="103" t="e">
        <f t="shared" si="3"/>
        <v>#DIV/0!</v>
      </c>
      <c r="W35" s="102" t="e">
        <f>M333</f>
        <v>#DIV/0!</v>
      </c>
      <c r="X35" s="102" t="e">
        <f>M334</f>
        <v>#DIV/0!</v>
      </c>
    </row>
    <row r="36" spans="1:24" x14ac:dyDescent="0.25">
      <c r="A36" s="91">
        <f>A26+7</f>
        <v>134</v>
      </c>
      <c r="B36" s="214">
        <f>(C42-N$3)/7</f>
        <v>20</v>
      </c>
      <c r="C36" s="105">
        <f t="shared" ref="C36:C42" si="10">(N$3+(A36))</f>
        <v>134</v>
      </c>
      <c r="D36" s="133"/>
      <c r="E36" s="133"/>
      <c r="F36" s="133"/>
      <c r="G36" s="133"/>
      <c r="H36" s="107">
        <f>SUM(D36:G36)</f>
        <v>0</v>
      </c>
      <c r="I36" s="108" t="e">
        <f>H36/N36</f>
        <v>#DIV/0!</v>
      </c>
      <c r="J36" s="133"/>
      <c r="K36" s="109" t="s">
        <v>101</v>
      </c>
      <c r="L36" s="109" t="s">
        <v>100</v>
      </c>
      <c r="M36" s="109" t="s">
        <v>102</v>
      </c>
      <c r="N36" s="104">
        <f>N26-M42</f>
        <v>0</v>
      </c>
      <c r="P36" s="99">
        <f t="shared" si="0"/>
        <v>343</v>
      </c>
      <c r="Q36" s="100">
        <v>49</v>
      </c>
      <c r="R36" s="100">
        <f>N341</f>
        <v>0</v>
      </c>
      <c r="S36" s="101">
        <f>M347</f>
        <v>0</v>
      </c>
      <c r="T36" s="102" t="e">
        <f>N347</f>
        <v>#DIV/0!</v>
      </c>
      <c r="U36" s="101">
        <f>L345</f>
        <v>0</v>
      </c>
      <c r="V36" s="103" t="e">
        <f t="shared" si="3"/>
        <v>#DIV/0!</v>
      </c>
      <c r="W36" s="102" t="e">
        <f>M343</f>
        <v>#DIV/0!</v>
      </c>
      <c r="X36" s="102" t="e">
        <f>M344</f>
        <v>#DIV/0!</v>
      </c>
    </row>
    <row r="37" spans="1:24" x14ac:dyDescent="0.25">
      <c r="A37" s="91">
        <f t="shared" ref="A37:A42" si="11">A27+7</f>
        <v>135</v>
      </c>
      <c r="B37" s="215"/>
      <c r="C37" s="105">
        <f t="shared" si="10"/>
        <v>135</v>
      </c>
      <c r="D37" s="133"/>
      <c r="E37" s="133"/>
      <c r="F37" s="133"/>
      <c r="G37" s="133"/>
      <c r="H37" s="107">
        <f t="shared" ref="H37:H42" si="12">SUM(D37:G37)</f>
        <v>0</v>
      </c>
      <c r="I37" s="108" t="e">
        <f>H37/N36</f>
        <v>#DIV/0!</v>
      </c>
      <c r="J37" s="133"/>
      <c r="K37" s="109" t="s">
        <v>103</v>
      </c>
      <c r="L37" s="107">
        <f>SUM(D36:E42)</f>
        <v>0</v>
      </c>
      <c r="M37" s="110" t="e">
        <f>L37/L40</f>
        <v>#DIV/0!</v>
      </c>
      <c r="N37" s="104" t="s">
        <v>104</v>
      </c>
      <c r="P37" s="99">
        <f t="shared" si="0"/>
        <v>350</v>
      </c>
      <c r="Q37" s="100">
        <v>50</v>
      </c>
      <c r="R37" s="100">
        <f>N351</f>
        <v>0</v>
      </c>
      <c r="S37" s="101">
        <f>M357</f>
        <v>0</v>
      </c>
      <c r="T37" s="102" t="e">
        <f>N357</f>
        <v>#DIV/0!</v>
      </c>
      <c r="U37" s="101">
        <f>L355</f>
        <v>0</v>
      </c>
      <c r="V37" s="103" t="e">
        <f t="shared" si="3"/>
        <v>#DIV/0!</v>
      </c>
      <c r="W37" s="102" t="e">
        <f>M353</f>
        <v>#DIV/0!</v>
      </c>
      <c r="X37" s="102" t="e">
        <f>M354</f>
        <v>#DIV/0!</v>
      </c>
    </row>
    <row r="38" spans="1:24" x14ac:dyDescent="0.25">
      <c r="A38" s="91">
        <f t="shared" si="11"/>
        <v>136</v>
      </c>
      <c r="B38" s="215"/>
      <c r="C38" s="105">
        <f t="shared" si="10"/>
        <v>136</v>
      </c>
      <c r="D38" s="133"/>
      <c r="E38" s="133"/>
      <c r="F38" s="133"/>
      <c r="G38" s="133"/>
      <c r="H38" s="107">
        <f t="shared" si="12"/>
        <v>0</v>
      </c>
      <c r="I38" s="108" t="e">
        <f>H38/N36</f>
        <v>#DIV/0!</v>
      </c>
      <c r="J38" s="133"/>
      <c r="K38" s="109" t="s">
        <v>105</v>
      </c>
      <c r="L38" s="107">
        <f>SUM(F36:F42)</f>
        <v>0</v>
      </c>
      <c r="M38" s="110" t="e">
        <f>L38/L40</f>
        <v>#DIV/0!</v>
      </c>
      <c r="N38" s="224" t="e">
        <f>(L40/7)/N36</f>
        <v>#DIV/0!</v>
      </c>
      <c r="P38" s="99">
        <f t="shared" si="0"/>
        <v>357</v>
      </c>
      <c r="Q38" s="100">
        <v>51</v>
      </c>
      <c r="R38" s="100">
        <f>N361</f>
        <v>0</v>
      </c>
      <c r="S38" s="101">
        <f>M367</f>
        <v>0</v>
      </c>
      <c r="T38" s="102" t="e">
        <f>N367</f>
        <v>#DIV/0!</v>
      </c>
      <c r="U38" s="101">
        <f>L365</f>
        <v>0</v>
      </c>
      <c r="V38" s="103" t="e">
        <f t="shared" si="3"/>
        <v>#DIV/0!</v>
      </c>
      <c r="W38" s="102" t="e">
        <f>M363</f>
        <v>#DIV/0!</v>
      </c>
      <c r="X38" s="102" t="e">
        <f>M364</f>
        <v>#DIV/0!</v>
      </c>
    </row>
    <row r="39" spans="1:24" x14ac:dyDescent="0.25">
      <c r="A39" s="91">
        <f t="shared" si="11"/>
        <v>137</v>
      </c>
      <c r="B39" s="215"/>
      <c r="C39" s="105">
        <f t="shared" si="10"/>
        <v>137</v>
      </c>
      <c r="D39" s="133"/>
      <c r="E39" s="133"/>
      <c r="F39" s="133"/>
      <c r="G39" s="133"/>
      <c r="H39" s="107">
        <f t="shared" si="12"/>
        <v>0</v>
      </c>
      <c r="I39" s="108" t="e">
        <f>H39/N36</f>
        <v>#DIV/0!</v>
      </c>
      <c r="J39" s="133"/>
      <c r="K39" s="109" t="s">
        <v>106</v>
      </c>
      <c r="L39" s="107">
        <f>SUM(G36:G42)</f>
        <v>0</v>
      </c>
      <c r="M39" s="110" t="e">
        <f>L39/L40</f>
        <v>#DIV/0!</v>
      </c>
      <c r="N39" s="225"/>
      <c r="P39" s="99">
        <f t="shared" si="0"/>
        <v>364</v>
      </c>
      <c r="Q39" s="100">
        <v>52</v>
      </c>
      <c r="R39" s="100">
        <f>N374</f>
        <v>0</v>
      </c>
      <c r="S39" s="101">
        <f>M380</f>
        <v>0</v>
      </c>
      <c r="T39" s="102" t="e">
        <f>N380</f>
        <v>#DIV/0!</v>
      </c>
      <c r="U39" s="101">
        <f>L378</f>
        <v>0</v>
      </c>
      <c r="V39" s="103" t="e">
        <f t="shared" si="3"/>
        <v>#DIV/0!</v>
      </c>
      <c r="W39" s="102" t="e">
        <f>M376</f>
        <v>#DIV/0!</v>
      </c>
      <c r="X39" s="102" t="e">
        <f>M377</f>
        <v>#DIV/0!</v>
      </c>
    </row>
    <row r="40" spans="1:24" x14ac:dyDescent="0.25">
      <c r="A40" s="91">
        <f t="shared" si="11"/>
        <v>138</v>
      </c>
      <c r="B40" s="215"/>
      <c r="C40" s="105">
        <f t="shared" si="10"/>
        <v>138</v>
      </c>
      <c r="D40" s="133"/>
      <c r="E40" s="133"/>
      <c r="F40" s="133"/>
      <c r="G40" s="133"/>
      <c r="H40" s="107">
        <f t="shared" si="12"/>
        <v>0</v>
      </c>
      <c r="I40" s="108" t="e">
        <f>H40/N36</f>
        <v>#DIV/0!</v>
      </c>
      <c r="J40" s="133"/>
      <c r="K40" s="109" t="s">
        <v>100</v>
      </c>
      <c r="L40" s="220">
        <f>SUM(H36:H42)</f>
        <v>0</v>
      </c>
      <c r="M40" s="221"/>
      <c r="N40" s="226"/>
      <c r="P40" s="99">
        <f t="shared" si="0"/>
        <v>371</v>
      </c>
      <c r="Q40" s="100">
        <v>53</v>
      </c>
      <c r="R40" s="100">
        <f>N384</f>
        <v>0</v>
      </c>
      <c r="S40" s="101">
        <f>M390</f>
        <v>0</v>
      </c>
      <c r="T40" s="102" t="e">
        <f>N390</f>
        <v>#DIV/0!</v>
      </c>
      <c r="U40" s="101">
        <f>L388</f>
        <v>0</v>
      </c>
      <c r="V40" s="103" t="e">
        <f t="shared" si="3"/>
        <v>#DIV/0!</v>
      </c>
      <c r="W40" s="102" t="e">
        <f>M386</f>
        <v>#DIV/0!</v>
      </c>
      <c r="X40" s="102" t="e">
        <f>M387</f>
        <v>#DIV/0!</v>
      </c>
    </row>
    <row r="41" spans="1:24" x14ac:dyDescent="0.25">
      <c r="A41" s="91">
        <f t="shared" si="11"/>
        <v>139</v>
      </c>
      <c r="B41" s="215"/>
      <c r="C41" s="105">
        <f t="shared" si="10"/>
        <v>139</v>
      </c>
      <c r="D41" s="133"/>
      <c r="E41" s="133"/>
      <c r="F41" s="133"/>
      <c r="G41" s="133"/>
      <c r="H41" s="107">
        <f t="shared" si="12"/>
        <v>0</v>
      </c>
      <c r="I41" s="108" t="e">
        <f>H41/N36</f>
        <v>#DIV/0!</v>
      </c>
      <c r="J41" s="133"/>
      <c r="K41" s="109"/>
      <c r="L41" s="111"/>
      <c r="M41" s="195" t="s">
        <v>1</v>
      </c>
      <c r="N41" s="197"/>
      <c r="P41" s="99">
        <f t="shared" si="0"/>
        <v>378</v>
      </c>
      <c r="Q41" s="100">
        <v>54</v>
      </c>
      <c r="R41" s="100">
        <f>N384</f>
        <v>0</v>
      </c>
      <c r="S41" s="101">
        <f>M400</f>
        <v>0</v>
      </c>
      <c r="T41" s="102" t="e">
        <f>N400</f>
        <v>#DIV/0!</v>
      </c>
      <c r="U41" s="101">
        <f>L398</f>
        <v>0</v>
      </c>
      <c r="V41" s="103" t="e">
        <f t="shared" si="3"/>
        <v>#DIV/0!</v>
      </c>
      <c r="W41" s="102" t="e">
        <f>M396</f>
        <v>#DIV/0!</v>
      </c>
      <c r="X41" s="102" t="e">
        <f>M397</f>
        <v>#DIV/0!</v>
      </c>
    </row>
    <row r="42" spans="1:24" x14ac:dyDescent="0.25">
      <c r="A42" s="91">
        <f t="shared" si="11"/>
        <v>140</v>
      </c>
      <c r="B42" s="216"/>
      <c r="C42" s="105">
        <f t="shared" si="10"/>
        <v>140</v>
      </c>
      <c r="D42" s="133"/>
      <c r="E42" s="133"/>
      <c r="F42" s="133"/>
      <c r="G42" s="133"/>
      <c r="H42" s="107">
        <f t="shared" si="12"/>
        <v>0</v>
      </c>
      <c r="I42" s="108" t="e">
        <f>H42/N36</f>
        <v>#DIV/0!</v>
      </c>
      <c r="J42" s="133"/>
      <c r="K42" s="109"/>
      <c r="L42" s="104"/>
      <c r="M42" s="104">
        <f>SUM(J36:J42)</f>
        <v>0</v>
      </c>
      <c r="N42" s="112" t="e">
        <f>M42/N36</f>
        <v>#DIV/0!</v>
      </c>
      <c r="P42" s="99">
        <f t="shared" si="0"/>
        <v>385</v>
      </c>
      <c r="Q42" s="100">
        <v>55</v>
      </c>
      <c r="R42" s="100">
        <f>N394</f>
        <v>0</v>
      </c>
      <c r="S42" s="101">
        <f>M410</f>
        <v>0</v>
      </c>
      <c r="T42" s="102" t="e">
        <f>N410</f>
        <v>#DIV/0!</v>
      </c>
      <c r="U42" s="101">
        <f>L408</f>
        <v>0</v>
      </c>
      <c r="V42" s="103" t="e">
        <f t="shared" si="3"/>
        <v>#DIV/0!</v>
      </c>
      <c r="W42" s="102" t="e">
        <f>M406</f>
        <v>#DIV/0!</v>
      </c>
      <c r="X42" s="102" t="e">
        <f>M407</f>
        <v>#DIV/0!</v>
      </c>
    </row>
    <row r="43" spans="1:24" x14ac:dyDescent="0.25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10"/>
      <c r="P43" s="99">
        <f t="shared" si="0"/>
        <v>392</v>
      </c>
      <c r="Q43" s="100">
        <v>56</v>
      </c>
      <c r="R43" s="100">
        <f>N404</f>
        <v>0</v>
      </c>
      <c r="S43" s="101">
        <f>M420</f>
        <v>0</v>
      </c>
      <c r="T43" s="102" t="e">
        <f>N420</f>
        <v>#DIV/0!</v>
      </c>
      <c r="U43" s="101">
        <f>L418</f>
        <v>0</v>
      </c>
      <c r="V43" s="103" t="e">
        <f t="shared" si="3"/>
        <v>#DIV/0!</v>
      </c>
      <c r="W43" s="102" t="e">
        <f>M416</f>
        <v>#DIV/0!</v>
      </c>
      <c r="X43" s="102" t="e">
        <f>M417</f>
        <v>#DIV/0!</v>
      </c>
    </row>
    <row r="44" spans="1:24" ht="15" customHeight="1" x14ac:dyDescent="0.25">
      <c r="A44" s="92"/>
      <c r="B44" s="104">
        <f>B34</f>
        <v>0</v>
      </c>
      <c r="C44" s="104" t="str">
        <f>C34</f>
        <v>LSL</v>
      </c>
      <c r="D44" s="195" t="s">
        <v>92</v>
      </c>
      <c r="E44" s="196"/>
      <c r="F44" s="196"/>
      <c r="G44" s="196"/>
      <c r="H44" s="197"/>
      <c r="I44" s="198" t="s">
        <v>102</v>
      </c>
      <c r="J44" s="198" t="s">
        <v>1</v>
      </c>
      <c r="K44" s="200" t="s">
        <v>93</v>
      </c>
      <c r="L44" s="201"/>
      <c r="M44" s="202"/>
      <c r="N44" s="206" t="s">
        <v>94</v>
      </c>
      <c r="P44" s="99">
        <f t="shared" si="0"/>
        <v>399</v>
      </c>
      <c r="Q44" s="100">
        <v>57</v>
      </c>
      <c r="R44" s="100">
        <f>N414</f>
        <v>0</v>
      </c>
      <c r="S44" s="101">
        <f>M430</f>
        <v>0</v>
      </c>
      <c r="T44" s="102" t="e">
        <f>N430</f>
        <v>#DIV/0!</v>
      </c>
      <c r="U44" s="101">
        <f>L428</f>
        <v>0</v>
      </c>
      <c r="V44" s="103" t="e">
        <f t="shared" si="3"/>
        <v>#DIV/0!</v>
      </c>
      <c r="W44" s="102" t="e">
        <f>M426</f>
        <v>#DIV/0!</v>
      </c>
      <c r="X44" s="102" t="e">
        <f>M427</f>
        <v>#DIV/0!</v>
      </c>
    </row>
    <row r="45" spans="1:24" x14ac:dyDescent="0.25">
      <c r="A45" s="92"/>
      <c r="B45" s="104" t="s">
        <v>95</v>
      </c>
      <c r="C45" s="104" t="s">
        <v>86</v>
      </c>
      <c r="D45" s="104" t="s">
        <v>96</v>
      </c>
      <c r="E45" s="104" t="s">
        <v>97</v>
      </c>
      <c r="F45" s="104" t="s">
        <v>98</v>
      </c>
      <c r="G45" s="104" t="s">
        <v>99</v>
      </c>
      <c r="H45" s="104" t="s">
        <v>100</v>
      </c>
      <c r="I45" s="199"/>
      <c r="J45" s="199"/>
      <c r="K45" s="203"/>
      <c r="L45" s="204"/>
      <c r="M45" s="205"/>
      <c r="N45" s="207"/>
      <c r="P45" s="99">
        <f t="shared" si="0"/>
        <v>406</v>
      </c>
      <c r="Q45" s="100">
        <v>58</v>
      </c>
      <c r="R45" s="100">
        <f>N424</f>
        <v>0</v>
      </c>
      <c r="S45" s="101">
        <f>M443</f>
        <v>0</v>
      </c>
      <c r="T45" s="102" t="e">
        <f>N443</f>
        <v>#DIV/0!</v>
      </c>
      <c r="U45" s="101">
        <f>L441</f>
        <v>0</v>
      </c>
      <c r="V45" s="103" t="e">
        <f t="shared" si="3"/>
        <v>#DIV/0!</v>
      </c>
      <c r="W45" s="102" t="e">
        <f>M439</f>
        <v>#DIV/0!</v>
      </c>
      <c r="X45" s="102" t="e">
        <f>M440</f>
        <v>#DIV/0!</v>
      </c>
    </row>
    <row r="46" spans="1:24" x14ac:dyDescent="0.25">
      <c r="A46" s="91">
        <f>A36+7</f>
        <v>141</v>
      </c>
      <c r="B46" s="214">
        <f>(C52-N$3)/7</f>
        <v>21</v>
      </c>
      <c r="C46" s="105">
        <f t="shared" ref="C46:C52" si="13">(N$3+(A46))</f>
        <v>141</v>
      </c>
      <c r="D46" s="133"/>
      <c r="E46" s="133"/>
      <c r="F46" s="133"/>
      <c r="G46" s="133"/>
      <c r="H46" s="107">
        <f>SUM(D46:G46)</f>
        <v>0</v>
      </c>
      <c r="I46" s="108" t="e">
        <f>H46/N46</f>
        <v>#DIV/0!</v>
      </c>
      <c r="J46" s="133"/>
      <c r="K46" s="109" t="s">
        <v>101</v>
      </c>
      <c r="L46" s="109" t="s">
        <v>100</v>
      </c>
      <c r="M46" s="109" t="s">
        <v>102</v>
      </c>
      <c r="N46" s="104">
        <f>N36-M52</f>
        <v>0</v>
      </c>
      <c r="P46" s="99">
        <f t="shared" si="0"/>
        <v>413</v>
      </c>
      <c r="Q46" s="100">
        <v>59</v>
      </c>
      <c r="R46" s="100">
        <f>N437</f>
        <v>0</v>
      </c>
      <c r="S46" s="101">
        <f>M453</f>
        <v>0</v>
      </c>
      <c r="T46" s="102" t="e">
        <f>N453</f>
        <v>#DIV/0!</v>
      </c>
      <c r="U46" s="101">
        <f>L451</f>
        <v>0</v>
      </c>
      <c r="V46" s="103" t="e">
        <f t="shared" si="3"/>
        <v>#DIV/0!</v>
      </c>
      <c r="W46" s="102" t="e">
        <f>M449</f>
        <v>#DIV/0!</v>
      </c>
      <c r="X46" s="102" t="e">
        <f>M450</f>
        <v>#DIV/0!</v>
      </c>
    </row>
    <row r="47" spans="1:24" x14ac:dyDescent="0.25">
      <c r="A47" s="91">
        <f t="shared" ref="A47:A52" si="14">A37+7</f>
        <v>142</v>
      </c>
      <c r="B47" s="215"/>
      <c r="C47" s="105">
        <f t="shared" si="13"/>
        <v>142</v>
      </c>
      <c r="D47" s="133"/>
      <c r="E47" s="133"/>
      <c r="F47" s="133"/>
      <c r="G47" s="133"/>
      <c r="H47" s="107">
        <f t="shared" ref="H47:H52" si="15">SUM(D47:G47)</f>
        <v>0</v>
      </c>
      <c r="I47" s="108" t="e">
        <f>H47/N46</f>
        <v>#DIV/0!</v>
      </c>
      <c r="J47" s="133"/>
      <c r="K47" s="109" t="s">
        <v>103</v>
      </c>
      <c r="L47" s="107">
        <f>SUM(D46:E52)</f>
        <v>0</v>
      </c>
      <c r="M47" s="110" t="e">
        <f>L47/L50</f>
        <v>#DIV/0!</v>
      </c>
      <c r="N47" s="104" t="s">
        <v>104</v>
      </c>
      <c r="P47" s="99">
        <f t="shared" si="0"/>
        <v>420</v>
      </c>
      <c r="Q47" s="100">
        <v>60</v>
      </c>
      <c r="R47" s="100">
        <f>N447</f>
        <v>0</v>
      </c>
      <c r="S47" s="101">
        <f>M463</f>
        <v>0</v>
      </c>
      <c r="T47" s="102" t="e">
        <f>N463</f>
        <v>#DIV/0!</v>
      </c>
      <c r="U47" s="101">
        <f>L461</f>
        <v>0</v>
      </c>
      <c r="V47" s="103" t="e">
        <f t="shared" si="3"/>
        <v>#DIV/0!</v>
      </c>
      <c r="W47" s="102" t="e">
        <f>M459</f>
        <v>#DIV/0!</v>
      </c>
      <c r="X47" s="102" t="e">
        <f>M460</f>
        <v>#DIV/0!</v>
      </c>
    </row>
    <row r="48" spans="1:24" x14ac:dyDescent="0.25">
      <c r="A48" s="91">
        <f t="shared" si="14"/>
        <v>143</v>
      </c>
      <c r="B48" s="215"/>
      <c r="C48" s="105">
        <f t="shared" si="13"/>
        <v>143</v>
      </c>
      <c r="D48" s="133"/>
      <c r="E48" s="133"/>
      <c r="F48" s="133"/>
      <c r="G48" s="133"/>
      <c r="H48" s="107">
        <f t="shared" si="15"/>
        <v>0</v>
      </c>
      <c r="I48" s="108" t="e">
        <f>H48/N46</f>
        <v>#DIV/0!</v>
      </c>
      <c r="J48" s="133"/>
      <c r="K48" s="109" t="s">
        <v>105</v>
      </c>
      <c r="L48" s="107">
        <f>SUM(F46:F52)</f>
        <v>0</v>
      </c>
      <c r="M48" s="110" t="e">
        <f>L48/L50</f>
        <v>#DIV/0!</v>
      </c>
      <c r="N48" s="224" t="e">
        <f>(L50/7)/N46</f>
        <v>#DIV/0!</v>
      </c>
      <c r="P48" s="99">
        <f t="shared" si="0"/>
        <v>427</v>
      </c>
      <c r="Q48" s="100">
        <v>61</v>
      </c>
      <c r="R48" s="100">
        <f>N457</f>
        <v>0</v>
      </c>
      <c r="S48" s="101">
        <f>M473</f>
        <v>0</v>
      </c>
      <c r="T48" s="102" t="e">
        <f>N473</f>
        <v>#DIV/0!</v>
      </c>
      <c r="U48" s="101">
        <f>L471</f>
        <v>0</v>
      </c>
      <c r="V48" s="103" t="e">
        <f t="shared" si="3"/>
        <v>#DIV/0!</v>
      </c>
      <c r="W48" s="102" t="e">
        <f>M469</f>
        <v>#DIV/0!</v>
      </c>
      <c r="X48" s="102" t="e">
        <f>M470</f>
        <v>#DIV/0!</v>
      </c>
    </row>
    <row r="49" spans="1:24" x14ac:dyDescent="0.25">
      <c r="A49" s="91">
        <f t="shared" si="14"/>
        <v>144</v>
      </c>
      <c r="B49" s="215"/>
      <c r="C49" s="105">
        <f t="shared" si="13"/>
        <v>144</v>
      </c>
      <c r="D49" s="133"/>
      <c r="E49" s="133"/>
      <c r="F49" s="133"/>
      <c r="G49" s="133"/>
      <c r="H49" s="107">
        <f t="shared" si="15"/>
        <v>0</v>
      </c>
      <c r="I49" s="108" t="e">
        <f>H49/N46</f>
        <v>#DIV/0!</v>
      </c>
      <c r="J49" s="133"/>
      <c r="K49" s="109" t="s">
        <v>106</v>
      </c>
      <c r="L49" s="107">
        <f>SUM(G46:G52)</f>
        <v>0</v>
      </c>
      <c r="M49" s="110" t="e">
        <f>L49/L50</f>
        <v>#DIV/0!</v>
      </c>
      <c r="N49" s="225"/>
      <c r="P49" s="99">
        <f t="shared" si="0"/>
        <v>434</v>
      </c>
      <c r="Q49" s="100">
        <v>62</v>
      </c>
      <c r="R49" s="100">
        <f>N477</f>
        <v>0</v>
      </c>
      <c r="S49" s="101">
        <f>M483</f>
        <v>0</v>
      </c>
      <c r="T49" s="102" t="e">
        <f>N483</f>
        <v>#DIV/0!</v>
      </c>
      <c r="U49" s="101">
        <f>L481</f>
        <v>0</v>
      </c>
      <c r="V49" s="103" t="e">
        <f t="shared" si="3"/>
        <v>#DIV/0!</v>
      </c>
      <c r="W49" s="102" t="e">
        <f>M479</f>
        <v>#DIV/0!</v>
      </c>
      <c r="X49" s="102" t="e">
        <f>M480</f>
        <v>#DIV/0!</v>
      </c>
    </row>
    <row r="50" spans="1:24" x14ac:dyDescent="0.25">
      <c r="A50" s="91">
        <f t="shared" si="14"/>
        <v>145</v>
      </c>
      <c r="B50" s="215"/>
      <c r="C50" s="105">
        <f t="shared" si="13"/>
        <v>145</v>
      </c>
      <c r="D50" s="133"/>
      <c r="E50" s="133"/>
      <c r="F50" s="133"/>
      <c r="G50" s="133"/>
      <c r="H50" s="107">
        <f t="shared" si="15"/>
        <v>0</v>
      </c>
      <c r="I50" s="108" t="e">
        <f>H50/N46</f>
        <v>#DIV/0!</v>
      </c>
      <c r="J50" s="133"/>
      <c r="K50" s="109" t="s">
        <v>100</v>
      </c>
      <c r="L50" s="220">
        <f>SUM(H46:H52)</f>
        <v>0</v>
      </c>
      <c r="M50" s="221"/>
      <c r="N50" s="226"/>
      <c r="P50" s="99">
        <f t="shared" si="0"/>
        <v>441</v>
      </c>
      <c r="Q50" s="100">
        <v>63</v>
      </c>
      <c r="R50" s="100">
        <f>N487</f>
        <v>0</v>
      </c>
      <c r="S50" s="101">
        <f>M493</f>
        <v>0</v>
      </c>
      <c r="T50" s="102" t="e">
        <f>N493</f>
        <v>#DIV/0!</v>
      </c>
      <c r="U50" s="101">
        <f>L491</f>
        <v>0</v>
      </c>
      <c r="V50" s="103" t="e">
        <f t="shared" si="3"/>
        <v>#DIV/0!</v>
      </c>
      <c r="W50" s="102" t="e">
        <f>M489</f>
        <v>#DIV/0!</v>
      </c>
      <c r="X50" s="102" t="e">
        <f>M490</f>
        <v>#DIV/0!</v>
      </c>
    </row>
    <row r="51" spans="1:24" x14ac:dyDescent="0.25">
      <c r="A51" s="91">
        <f t="shared" si="14"/>
        <v>146</v>
      </c>
      <c r="B51" s="215"/>
      <c r="C51" s="105">
        <f t="shared" si="13"/>
        <v>146</v>
      </c>
      <c r="D51" s="133"/>
      <c r="E51" s="133"/>
      <c r="F51" s="133"/>
      <c r="G51" s="133"/>
      <c r="H51" s="107">
        <f t="shared" si="15"/>
        <v>0</v>
      </c>
      <c r="I51" s="108" t="e">
        <f>H51/N46</f>
        <v>#DIV/0!</v>
      </c>
      <c r="J51" s="133"/>
      <c r="K51" s="109"/>
      <c r="L51" s="111"/>
      <c r="M51" s="195" t="s">
        <v>1</v>
      </c>
      <c r="N51" s="197"/>
      <c r="P51" s="99">
        <f t="shared" si="0"/>
        <v>448</v>
      </c>
      <c r="Q51" s="100">
        <v>64</v>
      </c>
      <c r="R51" s="100">
        <f>N500</f>
        <v>0</v>
      </c>
      <c r="S51" s="101">
        <f>M506</f>
        <v>0</v>
      </c>
      <c r="T51" s="102" t="e">
        <f>N506</f>
        <v>#DIV/0!</v>
      </c>
      <c r="U51" s="101">
        <f>L504</f>
        <v>0</v>
      </c>
      <c r="V51" s="103" t="e">
        <f t="shared" si="3"/>
        <v>#DIV/0!</v>
      </c>
      <c r="W51" s="102" t="e">
        <f>M502</f>
        <v>#DIV/0!</v>
      </c>
      <c r="X51" s="102" t="e">
        <f>M503</f>
        <v>#DIV/0!</v>
      </c>
    </row>
    <row r="52" spans="1:24" x14ac:dyDescent="0.25">
      <c r="A52" s="91">
        <f t="shared" si="14"/>
        <v>147</v>
      </c>
      <c r="B52" s="216"/>
      <c r="C52" s="105">
        <f t="shared" si="13"/>
        <v>147</v>
      </c>
      <c r="D52" s="133"/>
      <c r="E52" s="133"/>
      <c r="F52" s="133"/>
      <c r="G52" s="133"/>
      <c r="H52" s="107">
        <f t="shared" si="15"/>
        <v>0</v>
      </c>
      <c r="I52" s="108" t="e">
        <f>H52/N46</f>
        <v>#DIV/0!</v>
      </c>
      <c r="J52" s="133"/>
      <c r="K52" s="109"/>
      <c r="L52" s="104"/>
      <c r="M52" s="104">
        <f>SUM(J46:J52)</f>
        <v>0</v>
      </c>
      <c r="N52" s="112" t="e">
        <f>M52/N46</f>
        <v>#DIV/0!</v>
      </c>
      <c r="P52" s="99">
        <f t="shared" si="0"/>
        <v>455</v>
      </c>
      <c r="Q52" s="100">
        <v>65</v>
      </c>
      <c r="R52" s="100">
        <f>N510</f>
        <v>0</v>
      </c>
      <c r="S52" s="101">
        <f>M516</f>
        <v>0</v>
      </c>
      <c r="T52" s="102" t="e">
        <f>N516</f>
        <v>#DIV/0!</v>
      </c>
      <c r="U52" s="101">
        <f>L514</f>
        <v>0</v>
      </c>
      <c r="V52" s="103" t="e">
        <f t="shared" si="3"/>
        <v>#DIV/0!</v>
      </c>
      <c r="W52" s="102" t="e">
        <f>M512</f>
        <v>#DIV/0!</v>
      </c>
      <c r="X52" s="102" t="e">
        <f>M513</f>
        <v>#DIV/0!</v>
      </c>
    </row>
    <row r="53" spans="1:24" x14ac:dyDescent="0.25">
      <c r="B53" s="208"/>
      <c r="C53" s="209"/>
      <c r="D53" s="209"/>
      <c r="E53" s="209"/>
      <c r="F53" s="209"/>
      <c r="G53" s="209"/>
      <c r="H53" s="209"/>
      <c r="I53" s="209"/>
      <c r="J53" s="209"/>
      <c r="K53" s="209"/>
      <c r="L53" s="209"/>
      <c r="M53" s="209"/>
      <c r="N53" s="210"/>
      <c r="P53" s="99">
        <f t="shared" si="0"/>
        <v>462</v>
      </c>
      <c r="Q53" s="100">
        <v>66</v>
      </c>
      <c r="R53" s="100">
        <f>N520</f>
        <v>0</v>
      </c>
      <c r="S53" s="101">
        <f>M526</f>
        <v>0</v>
      </c>
      <c r="T53" s="102" t="e">
        <f>N526</f>
        <v>#DIV/0!</v>
      </c>
      <c r="U53" s="101">
        <f>L524</f>
        <v>0</v>
      </c>
      <c r="V53" s="103" t="e">
        <f t="shared" si="3"/>
        <v>#DIV/0!</v>
      </c>
      <c r="W53" s="102" t="e">
        <f>M522</f>
        <v>#DIV/0!</v>
      </c>
      <c r="X53" s="102" t="e">
        <f>M523</f>
        <v>#DIV/0!</v>
      </c>
    </row>
    <row r="54" spans="1:24" ht="31.5" customHeight="1" x14ac:dyDescent="0.25">
      <c r="A54" s="92"/>
      <c r="B54" s="223">
        <f>B1</f>
        <v>0</v>
      </c>
      <c r="C54" s="223"/>
      <c r="D54" s="223"/>
      <c r="E54" s="223"/>
      <c r="F54" s="223"/>
      <c r="G54" s="223"/>
      <c r="H54" s="223"/>
      <c r="I54" s="223"/>
      <c r="J54" s="223"/>
      <c r="K54" s="223"/>
      <c r="L54" s="223"/>
      <c r="M54" s="223"/>
      <c r="N54" s="223"/>
      <c r="P54" s="99">
        <f t="shared" si="0"/>
        <v>469</v>
      </c>
      <c r="Q54" s="100">
        <v>67</v>
      </c>
      <c r="R54" s="100">
        <f>N530</f>
        <v>0</v>
      </c>
      <c r="S54" s="101">
        <f>M536</f>
        <v>0</v>
      </c>
      <c r="T54" s="102" t="e">
        <f>N536</f>
        <v>#DIV/0!</v>
      </c>
      <c r="U54" s="101">
        <f>L534</f>
        <v>0</v>
      </c>
      <c r="V54" s="103" t="e">
        <f t="shared" si="3"/>
        <v>#DIV/0!</v>
      </c>
      <c r="W54" s="102" t="e">
        <f>M532</f>
        <v>#DIV/0!</v>
      </c>
      <c r="X54" s="102" t="e">
        <f>M533</f>
        <v>#DIV/0!</v>
      </c>
    </row>
    <row r="55" spans="1:24" ht="21" x14ac:dyDescent="0.25">
      <c r="A55" s="92"/>
      <c r="B55" s="222" t="s">
        <v>83</v>
      </c>
      <c r="C55" s="222"/>
      <c r="D55" s="222"/>
      <c r="E55" s="222"/>
      <c r="F55" s="222"/>
      <c r="G55" s="222"/>
      <c r="H55" s="222"/>
      <c r="I55" s="222"/>
      <c r="J55" s="222"/>
      <c r="K55" s="222"/>
      <c r="L55" s="222"/>
      <c r="M55" s="222"/>
      <c r="N55" s="222"/>
      <c r="P55" s="99">
        <f t="shared" si="0"/>
        <v>476</v>
      </c>
      <c r="Q55" s="100">
        <v>68</v>
      </c>
      <c r="R55" s="100">
        <f>N540</f>
        <v>0</v>
      </c>
      <c r="S55" s="101">
        <f>M546</f>
        <v>0</v>
      </c>
      <c r="T55" s="102" t="e">
        <f>N546</f>
        <v>#DIV/0!</v>
      </c>
      <c r="U55" s="101">
        <f>L544</f>
        <v>0</v>
      </c>
      <c r="V55" s="103" t="e">
        <f t="shared" si="3"/>
        <v>#DIV/0!</v>
      </c>
      <c r="W55" s="102" t="e">
        <f>M542</f>
        <v>#DIV/0!</v>
      </c>
      <c r="X55" s="102" t="e">
        <f>M543</f>
        <v>#DIV/0!</v>
      </c>
    </row>
    <row r="56" spans="1:24" ht="21" x14ac:dyDescent="0.25">
      <c r="B56" s="94" t="s">
        <v>107</v>
      </c>
      <c r="C56" s="211">
        <f>C3</f>
        <v>0</v>
      </c>
      <c r="D56" s="212"/>
      <c r="E56" s="211" t="str">
        <f>E3</f>
        <v>LOHMANN LSL</v>
      </c>
      <c r="F56" s="213"/>
      <c r="G56" s="213"/>
      <c r="H56" s="213"/>
      <c r="I56" s="213"/>
      <c r="J56" s="212"/>
      <c r="K56" s="211" t="s">
        <v>85</v>
      </c>
      <c r="L56" s="213"/>
      <c r="M56" s="212"/>
      <c r="N56" s="95">
        <f>N3</f>
        <v>0</v>
      </c>
      <c r="P56" s="99">
        <f t="shared" si="0"/>
        <v>483</v>
      </c>
      <c r="Q56" s="100">
        <v>69</v>
      </c>
      <c r="R56" s="100">
        <f>N550</f>
        <v>0</v>
      </c>
      <c r="S56" s="101">
        <f>M556</f>
        <v>0</v>
      </c>
      <c r="T56" s="102" t="e">
        <f>N556</f>
        <v>#DIV/0!</v>
      </c>
      <c r="U56" s="101">
        <f>L554</f>
        <v>0</v>
      </c>
      <c r="V56" s="103" t="e">
        <f t="shared" si="3"/>
        <v>#DIV/0!</v>
      </c>
      <c r="W56" s="102" t="e">
        <f>M552</f>
        <v>#DIV/0!</v>
      </c>
      <c r="X56" s="102" t="e">
        <f>M553</f>
        <v>#DIV/0!</v>
      </c>
    </row>
    <row r="57" spans="1:24" x14ac:dyDescent="0.25">
      <c r="B57" s="104">
        <f>B44</f>
        <v>0</v>
      </c>
      <c r="C57" s="104" t="str">
        <f>C44</f>
        <v>LSL</v>
      </c>
      <c r="D57" s="195" t="s">
        <v>92</v>
      </c>
      <c r="E57" s="196"/>
      <c r="F57" s="196"/>
      <c r="G57" s="196"/>
      <c r="H57" s="197"/>
      <c r="I57" s="198" t="s">
        <v>102</v>
      </c>
      <c r="J57" s="198" t="s">
        <v>1</v>
      </c>
      <c r="K57" s="200" t="s">
        <v>93</v>
      </c>
      <c r="L57" s="201"/>
      <c r="M57" s="202"/>
      <c r="N57" s="206" t="s">
        <v>94</v>
      </c>
      <c r="P57" s="99">
        <f t="shared" si="0"/>
        <v>490</v>
      </c>
      <c r="Q57" s="100">
        <v>70</v>
      </c>
      <c r="R57" s="100">
        <f>N563</f>
        <v>0</v>
      </c>
      <c r="S57" s="101">
        <f>M569</f>
        <v>0</v>
      </c>
      <c r="T57" s="102" t="e">
        <f>N569</f>
        <v>#DIV/0!</v>
      </c>
      <c r="U57" s="101">
        <f>L567</f>
        <v>0</v>
      </c>
      <c r="V57" s="103" t="e">
        <f t="shared" si="3"/>
        <v>#DIV/0!</v>
      </c>
      <c r="W57" s="102" t="e">
        <f>M565</f>
        <v>#DIV/0!</v>
      </c>
      <c r="X57" s="102" t="e">
        <f>M566</f>
        <v>#DIV/0!</v>
      </c>
    </row>
    <row r="58" spans="1:24" x14ac:dyDescent="0.25">
      <c r="B58" s="104" t="s">
        <v>95</v>
      </c>
      <c r="C58" s="104" t="s">
        <v>86</v>
      </c>
      <c r="D58" s="104" t="s">
        <v>96</v>
      </c>
      <c r="E58" s="104" t="s">
        <v>97</v>
      </c>
      <c r="F58" s="104" t="s">
        <v>98</v>
      </c>
      <c r="G58" s="104" t="s">
        <v>99</v>
      </c>
      <c r="H58" s="104" t="s">
        <v>100</v>
      </c>
      <c r="I58" s="199"/>
      <c r="J58" s="199"/>
      <c r="K58" s="203"/>
      <c r="L58" s="204"/>
      <c r="M58" s="205"/>
      <c r="N58" s="207"/>
      <c r="P58" s="99">
        <f t="shared" si="0"/>
        <v>497</v>
      </c>
      <c r="Q58" s="100">
        <v>71</v>
      </c>
      <c r="R58" s="100">
        <f>N573</f>
        <v>0</v>
      </c>
      <c r="S58" s="101">
        <f>M579</f>
        <v>0</v>
      </c>
      <c r="T58" s="102" t="e">
        <f>N579</f>
        <v>#DIV/0!</v>
      </c>
      <c r="U58" s="101">
        <f>L577</f>
        <v>0</v>
      </c>
      <c r="V58" s="103" t="e">
        <f t="shared" si="3"/>
        <v>#DIV/0!</v>
      </c>
      <c r="W58" s="102" t="e">
        <f>M575</f>
        <v>#DIV/0!</v>
      </c>
      <c r="X58" s="102" t="e">
        <f>M576</f>
        <v>#DIV/0!</v>
      </c>
    </row>
    <row r="59" spans="1:24" x14ac:dyDescent="0.25">
      <c r="A59" s="91">
        <f>A46+7</f>
        <v>148</v>
      </c>
      <c r="B59" s="214">
        <f>(C65-N$3)/7</f>
        <v>22</v>
      </c>
      <c r="C59" s="105">
        <f t="shared" ref="C59:C65" si="16">(N$3+(A59))</f>
        <v>148</v>
      </c>
      <c r="D59" s="133"/>
      <c r="E59" s="133"/>
      <c r="F59" s="133"/>
      <c r="G59" s="133"/>
      <c r="H59" s="107">
        <f>SUM(D59:G59)</f>
        <v>0</v>
      </c>
      <c r="I59" s="108" t="e">
        <f>H59/N59</f>
        <v>#DIV/0!</v>
      </c>
      <c r="J59" s="133"/>
      <c r="K59" s="109" t="s">
        <v>101</v>
      </c>
      <c r="L59" s="109" t="s">
        <v>100</v>
      </c>
      <c r="M59" s="109" t="s">
        <v>102</v>
      </c>
      <c r="N59" s="104">
        <f>N46-M65</f>
        <v>0</v>
      </c>
      <c r="P59" s="99">
        <f t="shared" si="0"/>
        <v>504</v>
      </c>
      <c r="Q59" s="100">
        <v>72</v>
      </c>
      <c r="R59" s="100">
        <f>N583</f>
        <v>0</v>
      </c>
      <c r="S59" s="101">
        <f>M589</f>
        <v>0</v>
      </c>
      <c r="T59" s="102" t="e">
        <f>N589</f>
        <v>#DIV/0!</v>
      </c>
      <c r="U59" s="101">
        <f>L587</f>
        <v>0</v>
      </c>
      <c r="V59" s="103" t="e">
        <f t="shared" si="3"/>
        <v>#DIV/0!</v>
      </c>
      <c r="W59" s="102" t="e">
        <f>M585</f>
        <v>#DIV/0!</v>
      </c>
      <c r="X59" s="102" t="e">
        <f>M586</f>
        <v>#DIV/0!</v>
      </c>
    </row>
    <row r="60" spans="1:24" x14ac:dyDescent="0.25">
      <c r="A60" s="91">
        <f t="shared" ref="A60:A65" si="17">A47+7</f>
        <v>149</v>
      </c>
      <c r="B60" s="215"/>
      <c r="C60" s="105">
        <f t="shared" si="16"/>
        <v>149</v>
      </c>
      <c r="D60" s="133"/>
      <c r="E60" s="133"/>
      <c r="F60" s="133"/>
      <c r="G60" s="133"/>
      <c r="H60" s="107">
        <f t="shared" ref="H60:H65" si="18">SUM(D60:G60)</f>
        <v>0</v>
      </c>
      <c r="I60" s="108" t="e">
        <f>H60/N59</f>
        <v>#DIV/0!</v>
      </c>
      <c r="J60" s="133"/>
      <c r="K60" s="109" t="s">
        <v>103</v>
      </c>
      <c r="L60" s="107">
        <f>SUM(D59:E65)</f>
        <v>0</v>
      </c>
      <c r="M60" s="110" t="e">
        <f>L60/L63</f>
        <v>#DIV/0!</v>
      </c>
      <c r="N60" s="104" t="s">
        <v>104</v>
      </c>
      <c r="P60" s="99">
        <f t="shared" si="0"/>
        <v>511</v>
      </c>
      <c r="Q60" s="100">
        <v>73</v>
      </c>
      <c r="R60" s="100">
        <f>N593</f>
        <v>0</v>
      </c>
      <c r="S60" s="101">
        <f>M599</f>
        <v>0</v>
      </c>
      <c r="T60" s="102" t="e">
        <f>N599</f>
        <v>#DIV/0!</v>
      </c>
      <c r="U60" s="101">
        <f>L597</f>
        <v>0</v>
      </c>
      <c r="V60" s="103" t="e">
        <f t="shared" si="3"/>
        <v>#DIV/0!</v>
      </c>
      <c r="W60" s="102" t="e">
        <f>M595</f>
        <v>#DIV/0!</v>
      </c>
      <c r="X60" s="102" t="e">
        <f>M596</f>
        <v>#DIV/0!</v>
      </c>
    </row>
    <row r="61" spans="1:24" x14ac:dyDescent="0.25">
      <c r="A61" s="91">
        <f t="shared" si="17"/>
        <v>150</v>
      </c>
      <c r="B61" s="215"/>
      <c r="C61" s="105">
        <f t="shared" si="16"/>
        <v>150</v>
      </c>
      <c r="D61" s="133"/>
      <c r="E61" s="133"/>
      <c r="F61" s="133"/>
      <c r="G61" s="133"/>
      <c r="H61" s="107">
        <f t="shared" si="18"/>
        <v>0</v>
      </c>
      <c r="I61" s="108" t="e">
        <f>H61/N59</f>
        <v>#DIV/0!</v>
      </c>
      <c r="J61" s="133"/>
      <c r="K61" s="109" t="s">
        <v>105</v>
      </c>
      <c r="L61" s="107">
        <f>SUM(F59:F65)</f>
        <v>0</v>
      </c>
      <c r="M61" s="110" t="e">
        <f>L61/L63</f>
        <v>#DIV/0!</v>
      </c>
      <c r="N61" s="224" t="e">
        <f>(L63/7)/N59</f>
        <v>#DIV/0!</v>
      </c>
      <c r="P61" s="99">
        <f t="shared" si="0"/>
        <v>518</v>
      </c>
      <c r="Q61" s="100">
        <v>74</v>
      </c>
      <c r="R61" s="100">
        <f>N603</f>
        <v>0</v>
      </c>
      <c r="S61" s="101">
        <f>M609</f>
        <v>0</v>
      </c>
      <c r="T61" s="102" t="e">
        <f>N609</f>
        <v>#DIV/0!</v>
      </c>
      <c r="U61" s="101">
        <f>L607</f>
        <v>0</v>
      </c>
      <c r="V61" s="103" t="e">
        <f t="shared" si="3"/>
        <v>#DIV/0!</v>
      </c>
      <c r="W61" s="102" t="e">
        <f>M605</f>
        <v>#DIV/0!</v>
      </c>
      <c r="X61" s="102" t="e">
        <f>M606</f>
        <v>#DIV/0!</v>
      </c>
    </row>
    <row r="62" spans="1:24" x14ac:dyDescent="0.25">
      <c r="A62" s="91">
        <f t="shared" si="17"/>
        <v>151</v>
      </c>
      <c r="B62" s="215"/>
      <c r="C62" s="105">
        <f t="shared" si="16"/>
        <v>151</v>
      </c>
      <c r="D62" s="133"/>
      <c r="E62" s="133"/>
      <c r="F62" s="133"/>
      <c r="G62" s="133"/>
      <c r="H62" s="107">
        <f t="shared" si="18"/>
        <v>0</v>
      </c>
      <c r="I62" s="108" t="e">
        <f>H62/N59</f>
        <v>#DIV/0!</v>
      </c>
      <c r="J62" s="133"/>
      <c r="K62" s="109" t="s">
        <v>106</v>
      </c>
      <c r="L62" s="107">
        <f>SUM(G59:G65)</f>
        <v>0</v>
      </c>
      <c r="M62" s="110" t="e">
        <f>L62/L63</f>
        <v>#DIV/0!</v>
      </c>
      <c r="N62" s="225"/>
      <c r="P62" s="99">
        <f t="shared" si="0"/>
        <v>525</v>
      </c>
      <c r="Q62" s="100">
        <v>75</v>
      </c>
      <c r="R62" s="100">
        <f>N613</f>
        <v>0</v>
      </c>
      <c r="S62" s="101">
        <f>M619</f>
        <v>0</v>
      </c>
      <c r="T62" s="102" t="e">
        <f>N619</f>
        <v>#DIV/0!</v>
      </c>
      <c r="U62" s="101">
        <f>L617</f>
        <v>0</v>
      </c>
      <c r="V62" s="103" t="e">
        <f t="shared" si="3"/>
        <v>#DIV/0!</v>
      </c>
      <c r="W62" s="102" t="e">
        <f>M615</f>
        <v>#DIV/0!</v>
      </c>
      <c r="X62" s="102" t="e">
        <f>M616</f>
        <v>#DIV/0!</v>
      </c>
    </row>
    <row r="63" spans="1:24" x14ac:dyDescent="0.25">
      <c r="A63" s="91">
        <f t="shared" si="17"/>
        <v>152</v>
      </c>
      <c r="B63" s="215"/>
      <c r="C63" s="105">
        <f t="shared" si="16"/>
        <v>152</v>
      </c>
      <c r="D63" s="133"/>
      <c r="E63" s="133"/>
      <c r="F63" s="133"/>
      <c r="G63" s="133"/>
      <c r="H63" s="107">
        <f t="shared" si="18"/>
        <v>0</v>
      </c>
      <c r="I63" s="108" t="e">
        <f>H63/N59</f>
        <v>#DIV/0!</v>
      </c>
      <c r="J63" s="133"/>
      <c r="K63" s="109" t="s">
        <v>100</v>
      </c>
      <c r="L63" s="220">
        <f>SUM(H59:H65)</f>
        <v>0</v>
      </c>
      <c r="M63" s="221"/>
      <c r="N63" s="226"/>
      <c r="P63" s="99">
        <f t="shared" si="0"/>
        <v>532</v>
      </c>
      <c r="Q63" s="100">
        <v>76</v>
      </c>
      <c r="R63" s="100">
        <f>N626</f>
        <v>0</v>
      </c>
      <c r="S63" s="101">
        <f>M632</f>
        <v>0</v>
      </c>
      <c r="T63" s="102" t="e">
        <f>N632</f>
        <v>#DIV/0!</v>
      </c>
      <c r="U63" s="101">
        <f>L630</f>
        <v>0</v>
      </c>
      <c r="V63" s="103" t="e">
        <f t="shared" si="3"/>
        <v>#DIV/0!</v>
      </c>
      <c r="W63" s="102" t="e">
        <f>M628</f>
        <v>#DIV/0!</v>
      </c>
      <c r="X63" s="102" t="e">
        <f>M629</f>
        <v>#DIV/0!</v>
      </c>
    </row>
    <row r="64" spans="1:24" ht="15" customHeight="1" x14ac:dyDescent="0.25">
      <c r="A64" s="91">
        <f t="shared" si="17"/>
        <v>153</v>
      </c>
      <c r="B64" s="215"/>
      <c r="C64" s="105">
        <f t="shared" si="16"/>
        <v>153</v>
      </c>
      <c r="D64" s="133"/>
      <c r="E64" s="133"/>
      <c r="F64" s="133"/>
      <c r="G64" s="133"/>
      <c r="H64" s="107">
        <f t="shared" si="18"/>
        <v>0</v>
      </c>
      <c r="I64" s="108" t="e">
        <f>H64/N59</f>
        <v>#DIV/0!</v>
      </c>
      <c r="J64" s="133"/>
      <c r="K64" s="109"/>
      <c r="L64" s="111"/>
      <c r="M64" s="195" t="s">
        <v>1</v>
      </c>
      <c r="N64" s="197"/>
      <c r="P64" s="99">
        <f t="shared" si="0"/>
        <v>539</v>
      </c>
      <c r="Q64" s="100">
        <v>77</v>
      </c>
      <c r="R64" s="100">
        <f>N636</f>
        <v>0</v>
      </c>
      <c r="S64" s="101">
        <f>M642</f>
        <v>0</v>
      </c>
      <c r="T64" s="102" t="e">
        <f>N642</f>
        <v>#DIV/0!</v>
      </c>
      <c r="U64" s="101">
        <f>L640</f>
        <v>0</v>
      </c>
      <c r="V64" s="103" t="e">
        <f t="shared" si="3"/>
        <v>#DIV/0!</v>
      </c>
      <c r="W64" s="102" t="e">
        <f>M638</f>
        <v>#DIV/0!</v>
      </c>
      <c r="X64" s="102" t="e">
        <f>M639</f>
        <v>#DIV/0!</v>
      </c>
    </row>
    <row r="65" spans="1:24" x14ac:dyDescent="0.25">
      <c r="A65" s="91">
        <f t="shared" si="17"/>
        <v>154</v>
      </c>
      <c r="B65" s="216"/>
      <c r="C65" s="105">
        <f t="shared" si="16"/>
        <v>154</v>
      </c>
      <c r="D65" s="133"/>
      <c r="E65" s="133"/>
      <c r="F65" s="133"/>
      <c r="G65" s="133"/>
      <c r="H65" s="107">
        <f t="shared" si="18"/>
        <v>0</v>
      </c>
      <c r="I65" s="108" t="e">
        <f>H65/N59</f>
        <v>#DIV/0!</v>
      </c>
      <c r="J65" s="133"/>
      <c r="K65" s="109"/>
      <c r="L65" s="104"/>
      <c r="M65" s="104">
        <f>SUM(J59:J65)</f>
        <v>0</v>
      </c>
      <c r="N65" s="112" t="e">
        <f>M65/N59</f>
        <v>#DIV/0!</v>
      </c>
      <c r="P65" s="99">
        <f t="shared" si="0"/>
        <v>546</v>
      </c>
      <c r="Q65" s="100">
        <v>78</v>
      </c>
      <c r="R65" s="100">
        <f>N646</f>
        <v>0</v>
      </c>
      <c r="S65" s="101">
        <f>M652</f>
        <v>0</v>
      </c>
      <c r="T65" s="102" t="e">
        <f>N652</f>
        <v>#DIV/0!</v>
      </c>
      <c r="U65" s="101">
        <f>L650</f>
        <v>0</v>
      </c>
      <c r="V65" s="103" t="e">
        <f t="shared" si="3"/>
        <v>#DIV/0!</v>
      </c>
      <c r="W65" s="102" t="e">
        <f>M648</f>
        <v>#DIV/0!</v>
      </c>
      <c r="X65" s="102" t="e">
        <f>M649</f>
        <v>#DIV/0!</v>
      </c>
    </row>
    <row r="66" spans="1:24" x14ac:dyDescent="0.25">
      <c r="B66" s="208"/>
      <c r="C66" s="209"/>
      <c r="D66" s="209"/>
      <c r="E66" s="209"/>
      <c r="F66" s="209"/>
      <c r="G66" s="209"/>
      <c r="H66" s="209"/>
      <c r="I66" s="209"/>
      <c r="J66" s="209"/>
      <c r="K66" s="209"/>
      <c r="L66" s="209"/>
      <c r="M66" s="209"/>
      <c r="N66" s="210"/>
      <c r="P66" s="99">
        <f t="shared" si="0"/>
        <v>553</v>
      </c>
      <c r="Q66" s="100">
        <v>79</v>
      </c>
      <c r="R66" s="100">
        <f>N656</f>
        <v>0</v>
      </c>
      <c r="S66" s="101">
        <f>M662</f>
        <v>0</v>
      </c>
      <c r="T66" s="102" t="e">
        <f>N662</f>
        <v>#DIV/0!</v>
      </c>
      <c r="U66" s="101">
        <f>L660</f>
        <v>0</v>
      </c>
      <c r="V66" s="103" t="e">
        <f t="shared" si="3"/>
        <v>#DIV/0!</v>
      </c>
      <c r="W66" s="102" t="e">
        <f>M658</f>
        <v>#DIV/0!</v>
      </c>
      <c r="X66" s="102" t="e">
        <f>M659</f>
        <v>#DIV/0!</v>
      </c>
    </row>
    <row r="67" spans="1:24" x14ac:dyDescent="0.25">
      <c r="B67" s="104">
        <f>B57</f>
        <v>0</v>
      </c>
      <c r="C67" s="104" t="str">
        <f>C57</f>
        <v>LSL</v>
      </c>
      <c r="D67" s="195" t="s">
        <v>92</v>
      </c>
      <c r="E67" s="196"/>
      <c r="F67" s="196"/>
      <c r="G67" s="196"/>
      <c r="H67" s="197"/>
      <c r="I67" s="198" t="s">
        <v>102</v>
      </c>
      <c r="J67" s="198" t="s">
        <v>1</v>
      </c>
      <c r="K67" s="200" t="s">
        <v>93</v>
      </c>
      <c r="L67" s="201"/>
      <c r="M67" s="202"/>
      <c r="N67" s="206" t="s">
        <v>94</v>
      </c>
      <c r="P67" s="99">
        <f t="shared" si="0"/>
        <v>560</v>
      </c>
      <c r="Q67" s="100">
        <v>80</v>
      </c>
      <c r="R67" s="100">
        <f>N666</f>
        <v>0</v>
      </c>
      <c r="S67" s="101">
        <f>M672</f>
        <v>0</v>
      </c>
      <c r="T67" s="102" t="e">
        <f>N672</f>
        <v>#DIV/0!</v>
      </c>
      <c r="U67" s="101">
        <f>L670</f>
        <v>0</v>
      </c>
      <c r="V67" s="103" t="e">
        <f t="shared" si="3"/>
        <v>#DIV/0!</v>
      </c>
      <c r="W67" s="102" t="e">
        <f>M668</f>
        <v>#DIV/0!</v>
      </c>
      <c r="X67" s="102" t="e">
        <f>M669</f>
        <v>#DIV/0!</v>
      </c>
    </row>
    <row r="68" spans="1:24" x14ac:dyDescent="0.25">
      <c r="B68" s="104" t="s">
        <v>95</v>
      </c>
      <c r="C68" s="104" t="s">
        <v>86</v>
      </c>
      <c r="D68" s="104" t="s">
        <v>96</v>
      </c>
      <c r="E68" s="104" t="s">
        <v>97</v>
      </c>
      <c r="F68" s="104" t="s">
        <v>98</v>
      </c>
      <c r="G68" s="104" t="s">
        <v>99</v>
      </c>
      <c r="H68" s="104" t="s">
        <v>100</v>
      </c>
      <c r="I68" s="199"/>
      <c r="J68" s="199"/>
      <c r="K68" s="203"/>
      <c r="L68" s="204"/>
      <c r="M68" s="205"/>
      <c r="N68" s="207"/>
      <c r="P68" s="99">
        <f t="shared" si="0"/>
        <v>567</v>
      </c>
      <c r="Q68" s="100">
        <v>81</v>
      </c>
      <c r="R68" s="100">
        <f>N676</f>
        <v>0</v>
      </c>
      <c r="S68" s="101">
        <f>M682</f>
        <v>0</v>
      </c>
      <c r="T68" s="102" t="e">
        <f>N682</f>
        <v>#DIV/0!</v>
      </c>
      <c r="U68" s="101">
        <f>L680</f>
        <v>0</v>
      </c>
      <c r="V68" s="103" t="e">
        <f t="shared" si="3"/>
        <v>#DIV/0!</v>
      </c>
      <c r="W68" s="102" t="e">
        <f>M678</f>
        <v>#DIV/0!</v>
      </c>
      <c r="X68" s="102" t="e">
        <f>M679</f>
        <v>#DIV/0!</v>
      </c>
    </row>
    <row r="69" spans="1:24" x14ac:dyDescent="0.25">
      <c r="A69" s="91">
        <f>A59+7</f>
        <v>155</v>
      </c>
      <c r="B69" s="214">
        <f>(C75-N$3)/7</f>
        <v>23</v>
      </c>
      <c r="C69" s="105">
        <f t="shared" ref="C69:C75" si="19">(N$3+(A69))</f>
        <v>155</v>
      </c>
      <c r="D69" s="133"/>
      <c r="E69" s="133"/>
      <c r="F69" s="133"/>
      <c r="G69" s="133"/>
      <c r="H69" s="107">
        <f>SUM(D69:G69)</f>
        <v>0</v>
      </c>
      <c r="I69" s="108" t="e">
        <f>H69/N69</f>
        <v>#DIV/0!</v>
      </c>
      <c r="J69" s="133"/>
      <c r="K69" s="109" t="s">
        <v>101</v>
      </c>
      <c r="L69" s="109" t="s">
        <v>100</v>
      </c>
      <c r="M69" s="109" t="s">
        <v>102</v>
      </c>
      <c r="N69" s="104">
        <f>N59-M75</f>
        <v>0</v>
      </c>
      <c r="P69" s="99">
        <f t="shared" si="0"/>
        <v>574</v>
      </c>
      <c r="Q69" s="100">
        <v>82</v>
      </c>
      <c r="R69" s="100">
        <f>N689</f>
        <v>0</v>
      </c>
      <c r="S69" s="101">
        <f>M695</f>
        <v>0</v>
      </c>
      <c r="T69" s="102" t="e">
        <f>N695</f>
        <v>#DIV/0!</v>
      </c>
      <c r="U69" s="101">
        <f>L693</f>
        <v>0</v>
      </c>
      <c r="V69" s="103" t="e">
        <f t="shared" si="3"/>
        <v>#DIV/0!</v>
      </c>
      <c r="W69" s="102" t="e">
        <f>M691</f>
        <v>#DIV/0!</v>
      </c>
      <c r="X69" s="102" t="e">
        <f>M692</f>
        <v>#DIV/0!</v>
      </c>
    </row>
    <row r="70" spans="1:24" x14ac:dyDescent="0.25">
      <c r="A70" s="91">
        <f t="shared" ref="A70:A75" si="20">A60+7</f>
        <v>156</v>
      </c>
      <c r="B70" s="215"/>
      <c r="C70" s="105">
        <f t="shared" si="19"/>
        <v>156</v>
      </c>
      <c r="D70" s="133"/>
      <c r="E70" s="133"/>
      <c r="F70" s="133"/>
      <c r="G70" s="133"/>
      <c r="H70" s="107">
        <f t="shared" ref="H70:H75" si="21">SUM(D70:G70)</f>
        <v>0</v>
      </c>
      <c r="I70" s="108" t="e">
        <f>H70/N69</f>
        <v>#DIV/0!</v>
      </c>
      <c r="J70" s="133"/>
      <c r="K70" s="109" t="s">
        <v>103</v>
      </c>
      <c r="L70" s="107">
        <f>SUM(D69:E75)</f>
        <v>0</v>
      </c>
      <c r="M70" s="110" t="e">
        <f>L70/L73</f>
        <v>#DIV/0!</v>
      </c>
      <c r="N70" s="104" t="s">
        <v>104</v>
      </c>
      <c r="P70" s="99">
        <f t="shared" ref="P70:P87" si="22">P69+7</f>
        <v>581</v>
      </c>
      <c r="Q70" s="100">
        <v>83</v>
      </c>
      <c r="R70" s="100">
        <f>N699</f>
        <v>0</v>
      </c>
      <c r="S70" s="101">
        <f>M705</f>
        <v>0</v>
      </c>
      <c r="T70" s="102" t="e">
        <f>N705</f>
        <v>#DIV/0!</v>
      </c>
      <c r="U70" s="101">
        <f>L703</f>
        <v>0</v>
      </c>
      <c r="V70" s="103" t="e">
        <f t="shared" si="3"/>
        <v>#DIV/0!</v>
      </c>
      <c r="W70" s="102" t="e">
        <f>M701</f>
        <v>#DIV/0!</v>
      </c>
      <c r="X70" s="102" t="e">
        <f>M702</f>
        <v>#DIV/0!</v>
      </c>
    </row>
    <row r="71" spans="1:24" x14ac:dyDescent="0.25">
      <c r="A71" s="91">
        <f t="shared" si="20"/>
        <v>157</v>
      </c>
      <c r="B71" s="215"/>
      <c r="C71" s="105">
        <f t="shared" si="19"/>
        <v>157</v>
      </c>
      <c r="D71" s="133"/>
      <c r="E71" s="133"/>
      <c r="F71" s="133"/>
      <c r="G71" s="133"/>
      <c r="H71" s="107">
        <f t="shared" si="21"/>
        <v>0</v>
      </c>
      <c r="I71" s="108" t="e">
        <f>H71/N69</f>
        <v>#DIV/0!</v>
      </c>
      <c r="J71" s="133"/>
      <c r="K71" s="109" t="s">
        <v>105</v>
      </c>
      <c r="L71" s="107">
        <f>SUM(F69:F75)</f>
        <v>0</v>
      </c>
      <c r="M71" s="110" t="e">
        <f>L71/L73</f>
        <v>#DIV/0!</v>
      </c>
      <c r="N71" s="224" t="e">
        <f>(L73/7)/N69</f>
        <v>#DIV/0!</v>
      </c>
      <c r="P71" s="99">
        <f t="shared" si="22"/>
        <v>588</v>
      </c>
      <c r="Q71" s="100">
        <v>84</v>
      </c>
      <c r="R71" s="100">
        <f>N709</f>
        <v>0</v>
      </c>
      <c r="S71" s="101">
        <f>M715</f>
        <v>0</v>
      </c>
      <c r="T71" s="102" t="e">
        <f>N715</f>
        <v>#DIV/0!</v>
      </c>
      <c r="U71" s="101">
        <f>L713</f>
        <v>0</v>
      </c>
      <c r="V71" s="103" t="e">
        <f t="shared" si="3"/>
        <v>#DIV/0!</v>
      </c>
      <c r="W71" s="102" t="e">
        <f>M711</f>
        <v>#DIV/0!</v>
      </c>
      <c r="X71" s="102" t="e">
        <f>M712</f>
        <v>#DIV/0!</v>
      </c>
    </row>
    <row r="72" spans="1:24" x14ac:dyDescent="0.25">
      <c r="A72" s="91">
        <f t="shared" si="20"/>
        <v>158</v>
      </c>
      <c r="B72" s="215"/>
      <c r="C72" s="105">
        <f t="shared" si="19"/>
        <v>158</v>
      </c>
      <c r="D72" s="133"/>
      <c r="E72" s="133"/>
      <c r="F72" s="133"/>
      <c r="G72" s="133"/>
      <c r="H72" s="107">
        <f t="shared" si="21"/>
        <v>0</v>
      </c>
      <c r="I72" s="108" t="e">
        <f>H72/N69</f>
        <v>#DIV/0!</v>
      </c>
      <c r="J72" s="133"/>
      <c r="K72" s="109" t="s">
        <v>106</v>
      </c>
      <c r="L72" s="107">
        <f>SUM(G69:G75)</f>
        <v>0</v>
      </c>
      <c r="M72" s="110" t="e">
        <f>L72/L73</f>
        <v>#DIV/0!</v>
      </c>
      <c r="N72" s="225"/>
      <c r="P72" s="99">
        <f t="shared" si="22"/>
        <v>595</v>
      </c>
      <c r="Q72" s="100">
        <v>85</v>
      </c>
      <c r="R72" s="100">
        <f>N719</f>
        <v>0</v>
      </c>
      <c r="S72" s="101">
        <f>M725</f>
        <v>0</v>
      </c>
      <c r="T72" s="102" t="e">
        <f>N725</f>
        <v>#DIV/0!</v>
      </c>
      <c r="U72" s="101">
        <f>L723</f>
        <v>0</v>
      </c>
      <c r="V72" s="103" t="e">
        <f>(U72/7)/R72</f>
        <v>#DIV/0!</v>
      </c>
      <c r="W72" s="102" t="e">
        <f>M721</f>
        <v>#DIV/0!</v>
      </c>
      <c r="X72" s="102" t="e">
        <f>M722</f>
        <v>#DIV/0!</v>
      </c>
    </row>
    <row r="73" spans="1:24" x14ac:dyDescent="0.25">
      <c r="A73" s="91">
        <f t="shared" si="20"/>
        <v>159</v>
      </c>
      <c r="B73" s="215"/>
      <c r="C73" s="105">
        <f t="shared" si="19"/>
        <v>159</v>
      </c>
      <c r="D73" s="133"/>
      <c r="E73" s="133"/>
      <c r="F73" s="133"/>
      <c r="G73" s="133"/>
      <c r="H73" s="107">
        <f t="shared" si="21"/>
        <v>0</v>
      </c>
      <c r="I73" s="108" t="e">
        <f>H73/N69</f>
        <v>#DIV/0!</v>
      </c>
      <c r="J73" s="133"/>
      <c r="K73" s="109" t="s">
        <v>100</v>
      </c>
      <c r="L73" s="220">
        <f>SUM(H69:H75)</f>
        <v>0</v>
      </c>
      <c r="M73" s="221"/>
      <c r="N73" s="226"/>
      <c r="P73" s="99">
        <f t="shared" si="22"/>
        <v>602</v>
      </c>
      <c r="Q73" s="100">
        <v>86</v>
      </c>
      <c r="R73" s="100">
        <f>N729</f>
        <v>0</v>
      </c>
      <c r="S73" s="101">
        <f>M735</f>
        <v>0</v>
      </c>
      <c r="T73" s="102" t="e">
        <f>N735</f>
        <v>#DIV/0!</v>
      </c>
      <c r="U73" s="101">
        <f>L733</f>
        <v>0</v>
      </c>
      <c r="V73" s="103" t="e">
        <f>(U73/7)/R73</f>
        <v>#DIV/0!</v>
      </c>
      <c r="W73" s="102" t="e">
        <f>M731</f>
        <v>#DIV/0!</v>
      </c>
      <c r="X73" s="102" t="e">
        <f>M732</f>
        <v>#DIV/0!</v>
      </c>
    </row>
    <row r="74" spans="1:24" ht="15" customHeight="1" x14ac:dyDescent="0.25">
      <c r="A74" s="91">
        <f t="shared" si="20"/>
        <v>160</v>
      </c>
      <c r="B74" s="215"/>
      <c r="C74" s="105">
        <f t="shared" si="19"/>
        <v>160</v>
      </c>
      <c r="D74" s="133"/>
      <c r="E74" s="133"/>
      <c r="F74" s="133"/>
      <c r="G74" s="133"/>
      <c r="H74" s="107">
        <f t="shared" si="21"/>
        <v>0</v>
      </c>
      <c r="I74" s="108" t="e">
        <f>H74/N69</f>
        <v>#DIV/0!</v>
      </c>
      <c r="J74" s="133"/>
      <c r="K74" s="109"/>
      <c r="L74" s="111"/>
      <c r="M74" s="195" t="s">
        <v>1</v>
      </c>
      <c r="N74" s="197"/>
      <c r="P74" s="99">
        <f t="shared" si="22"/>
        <v>609</v>
      </c>
      <c r="Q74" s="100">
        <v>87</v>
      </c>
      <c r="R74" s="100">
        <f>N739</f>
        <v>0</v>
      </c>
      <c r="S74" s="101">
        <f>M745</f>
        <v>0</v>
      </c>
      <c r="T74" s="102" t="e">
        <f>N745</f>
        <v>#DIV/0!</v>
      </c>
      <c r="U74" s="101">
        <f>L743</f>
        <v>0</v>
      </c>
      <c r="V74" s="103" t="e">
        <f>(U74/7)/R74</f>
        <v>#DIV/0!</v>
      </c>
      <c r="W74" s="102" t="e">
        <f>M741</f>
        <v>#DIV/0!</v>
      </c>
      <c r="X74" s="102" t="e">
        <f>M742</f>
        <v>#DIV/0!</v>
      </c>
    </row>
    <row r="75" spans="1:24" x14ac:dyDescent="0.25">
      <c r="A75" s="91">
        <f t="shared" si="20"/>
        <v>161</v>
      </c>
      <c r="B75" s="216"/>
      <c r="C75" s="105">
        <f t="shared" si="19"/>
        <v>161</v>
      </c>
      <c r="D75" s="133"/>
      <c r="E75" s="133"/>
      <c r="F75" s="133"/>
      <c r="G75" s="133"/>
      <c r="H75" s="107">
        <f t="shared" si="21"/>
        <v>0</v>
      </c>
      <c r="I75" s="108" t="e">
        <f>H75/N69</f>
        <v>#DIV/0!</v>
      </c>
      <c r="J75" s="133"/>
      <c r="K75" s="109"/>
      <c r="L75" s="104"/>
      <c r="M75" s="104">
        <f>SUM(J69:J75)</f>
        <v>0</v>
      </c>
      <c r="N75" s="112" t="e">
        <f>M75/N69</f>
        <v>#DIV/0!</v>
      </c>
      <c r="P75" s="99">
        <f t="shared" si="22"/>
        <v>616</v>
      </c>
      <c r="Q75" s="100">
        <v>88</v>
      </c>
      <c r="R75" s="100">
        <f>N751</f>
        <v>0</v>
      </c>
      <c r="S75" s="101">
        <f>M757</f>
        <v>0</v>
      </c>
      <c r="T75" s="102" t="e">
        <f>N757</f>
        <v>#DIV/0!</v>
      </c>
      <c r="U75" s="101">
        <f>L755</f>
        <v>0</v>
      </c>
      <c r="V75" s="103" t="e">
        <f t="shared" ref="V75:V87" si="23">(U75/7)/R75</f>
        <v>#DIV/0!</v>
      </c>
      <c r="W75" s="102" t="e">
        <f>M753</f>
        <v>#DIV/0!</v>
      </c>
      <c r="X75" s="102" t="e">
        <f>M754</f>
        <v>#DIV/0!</v>
      </c>
    </row>
    <row r="76" spans="1:24" x14ac:dyDescent="0.25">
      <c r="B76" s="208"/>
      <c r="C76" s="209"/>
      <c r="D76" s="209"/>
      <c r="E76" s="209"/>
      <c r="F76" s="209"/>
      <c r="G76" s="209"/>
      <c r="H76" s="209"/>
      <c r="I76" s="209"/>
      <c r="J76" s="209"/>
      <c r="K76" s="209"/>
      <c r="L76" s="209"/>
      <c r="M76" s="209"/>
      <c r="N76" s="210"/>
      <c r="P76" s="99">
        <f t="shared" si="22"/>
        <v>623</v>
      </c>
      <c r="Q76" s="100">
        <v>89</v>
      </c>
      <c r="R76" s="100">
        <f>N761</f>
        <v>0</v>
      </c>
      <c r="S76" s="101">
        <f>M767</f>
        <v>0</v>
      </c>
      <c r="T76" s="102" t="e">
        <f>N767</f>
        <v>#DIV/0!</v>
      </c>
      <c r="U76" s="101">
        <f>L765</f>
        <v>0</v>
      </c>
      <c r="V76" s="103" t="e">
        <f t="shared" si="23"/>
        <v>#DIV/0!</v>
      </c>
      <c r="W76" s="102" t="e">
        <f>M763</f>
        <v>#DIV/0!</v>
      </c>
      <c r="X76" s="102" t="e">
        <f>M764</f>
        <v>#DIV/0!</v>
      </c>
    </row>
    <row r="77" spans="1:24" x14ac:dyDescent="0.25">
      <c r="B77" s="104">
        <f>B67</f>
        <v>0</v>
      </c>
      <c r="C77" s="104" t="str">
        <f>C67</f>
        <v>LSL</v>
      </c>
      <c r="D77" s="195" t="s">
        <v>92</v>
      </c>
      <c r="E77" s="196"/>
      <c r="F77" s="196"/>
      <c r="G77" s="196"/>
      <c r="H77" s="197"/>
      <c r="I77" s="198" t="s">
        <v>102</v>
      </c>
      <c r="J77" s="198" t="s">
        <v>1</v>
      </c>
      <c r="K77" s="200" t="s">
        <v>93</v>
      </c>
      <c r="L77" s="201"/>
      <c r="M77" s="202"/>
      <c r="N77" s="206" t="s">
        <v>94</v>
      </c>
      <c r="P77" s="99">
        <f t="shared" si="22"/>
        <v>630</v>
      </c>
      <c r="Q77" s="100">
        <v>90</v>
      </c>
      <c r="R77" s="100">
        <f>N771</f>
        <v>0</v>
      </c>
      <c r="S77" s="101">
        <f>M777</f>
        <v>0</v>
      </c>
      <c r="T77" s="102" t="e">
        <f>N777</f>
        <v>#DIV/0!</v>
      </c>
      <c r="U77" s="101">
        <f>L775</f>
        <v>0</v>
      </c>
      <c r="V77" s="103" t="e">
        <f t="shared" si="23"/>
        <v>#DIV/0!</v>
      </c>
      <c r="W77" s="102" t="e">
        <f>M773</f>
        <v>#DIV/0!</v>
      </c>
      <c r="X77" s="102" t="e">
        <f>M774</f>
        <v>#DIV/0!</v>
      </c>
    </row>
    <row r="78" spans="1:24" x14ac:dyDescent="0.25">
      <c r="B78" s="104" t="s">
        <v>95</v>
      </c>
      <c r="C78" s="104" t="s">
        <v>86</v>
      </c>
      <c r="D78" s="104" t="s">
        <v>96</v>
      </c>
      <c r="E78" s="104" t="s">
        <v>97</v>
      </c>
      <c r="F78" s="104" t="s">
        <v>98</v>
      </c>
      <c r="G78" s="104" t="s">
        <v>99</v>
      </c>
      <c r="H78" s="104" t="s">
        <v>100</v>
      </c>
      <c r="I78" s="199"/>
      <c r="J78" s="199"/>
      <c r="K78" s="203"/>
      <c r="L78" s="204"/>
      <c r="M78" s="205"/>
      <c r="N78" s="207"/>
      <c r="P78" s="99">
        <f t="shared" si="22"/>
        <v>637</v>
      </c>
      <c r="Q78" s="100">
        <v>91</v>
      </c>
      <c r="R78" s="100">
        <f>N781</f>
        <v>0</v>
      </c>
      <c r="S78" s="113">
        <f>M787</f>
        <v>0</v>
      </c>
      <c r="T78" s="102" t="e">
        <f>N787</f>
        <v>#DIV/0!</v>
      </c>
      <c r="U78" s="101">
        <f>L785</f>
        <v>0</v>
      </c>
      <c r="V78" s="103" t="e">
        <f t="shared" si="23"/>
        <v>#DIV/0!</v>
      </c>
      <c r="W78" s="102" t="e">
        <f>M783</f>
        <v>#DIV/0!</v>
      </c>
      <c r="X78" s="102" t="e">
        <f>M784</f>
        <v>#DIV/0!</v>
      </c>
    </row>
    <row r="79" spans="1:24" x14ac:dyDescent="0.25">
      <c r="A79" s="91">
        <f>A69+7</f>
        <v>162</v>
      </c>
      <c r="B79" s="214">
        <f>(C85-N$3)/7</f>
        <v>24</v>
      </c>
      <c r="C79" s="105">
        <f t="shared" ref="C79:C85" si="24">(N$3+(A79))</f>
        <v>162</v>
      </c>
      <c r="D79" s="133"/>
      <c r="E79" s="133"/>
      <c r="F79" s="133"/>
      <c r="G79" s="133"/>
      <c r="H79" s="107">
        <f>SUM(D79:G79)</f>
        <v>0</v>
      </c>
      <c r="I79" s="108" t="e">
        <f>H79/N79</f>
        <v>#DIV/0!</v>
      </c>
      <c r="J79" s="133"/>
      <c r="K79" s="109" t="s">
        <v>101</v>
      </c>
      <c r="L79" s="109" t="s">
        <v>100</v>
      </c>
      <c r="M79" s="109" t="s">
        <v>102</v>
      </c>
      <c r="N79" s="104">
        <f>N69-M85</f>
        <v>0</v>
      </c>
      <c r="P79" s="99">
        <f t="shared" si="22"/>
        <v>644</v>
      </c>
      <c r="Q79" s="100">
        <v>92</v>
      </c>
      <c r="R79" s="100">
        <f>N791</f>
        <v>0</v>
      </c>
      <c r="S79" s="113">
        <f>M797</f>
        <v>0</v>
      </c>
      <c r="T79" s="102" t="e">
        <f>N797</f>
        <v>#DIV/0!</v>
      </c>
      <c r="U79" s="101">
        <f>L795</f>
        <v>0</v>
      </c>
      <c r="V79" s="103" t="e">
        <f t="shared" si="23"/>
        <v>#DIV/0!</v>
      </c>
      <c r="W79" s="102" t="e">
        <f>M793</f>
        <v>#DIV/0!</v>
      </c>
      <c r="X79" s="102" t="e">
        <f>M794</f>
        <v>#DIV/0!</v>
      </c>
    </row>
    <row r="80" spans="1:24" x14ac:dyDescent="0.25">
      <c r="A80" s="91">
        <f t="shared" ref="A80:A85" si="25">A70+7</f>
        <v>163</v>
      </c>
      <c r="B80" s="215"/>
      <c r="C80" s="105">
        <f t="shared" si="24"/>
        <v>163</v>
      </c>
      <c r="D80" s="133"/>
      <c r="E80" s="133"/>
      <c r="F80" s="133"/>
      <c r="G80" s="133"/>
      <c r="H80" s="107">
        <f t="shared" ref="H80:H85" si="26">SUM(D80:G80)</f>
        <v>0</v>
      </c>
      <c r="I80" s="108" t="e">
        <f>H80/N79</f>
        <v>#DIV/0!</v>
      </c>
      <c r="J80" s="133"/>
      <c r="K80" s="109" t="s">
        <v>103</v>
      </c>
      <c r="L80" s="107">
        <f>SUM(D79:E85)</f>
        <v>0</v>
      </c>
      <c r="M80" s="110" t="e">
        <f>L80/L83</f>
        <v>#DIV/0!</v>
      </c>
      <c r="N80" s="104" t="s">
        <v>104</v>
      </c>
      <c r="P80" s="99">
        <f t="shared" si="22"/>
        <v>651</v>
      </c>
      <c r="Q80" s="100">
        <v>93</v>
      </c>
      <c r="R80" s="100">
        <f>N801</f>
        <v>0</v>
      </c>
      <c r="S80" s="113">
        <f>M807</f>
        <v>0</v>
      </c>
      <c r="T80" s="102" t="e">
        <f>N807</f>
        <v>#DIV/0!</v>
      </c>
      <c r="U80" s="101">
        <f>L805</f>
        <v>0</v>
      </c>
      <c r="V80" s="103" t="e">
        <f t="shared" si="23"/>
        <v>#DIV/0!</v>
      </c>
      <c r="W80" s="102" t="e">
        <f>M803</f>
        <v>#DIV/0!</v>
      </c>
      <c r="X80" s="102" t="e">
        <f>M804</f>
        <v>#DIV/0!</v>
      </c>
    </row>
    <row r="81" spans="1:24" x14ac:dyDescent="0.25">
      <c r="A81" s="91">
        <f t="shared" si="25"/>
        <v>164</v>
      </c>
      <c r="B81" s="215"/>
      <c r="C81" s="105">
        <f t="shared" si="24"/>
        <v>164</v>
      </c>
      <c r="D81" s="133"/>
      <c r="E81" s="133"/>
      <c r="F81" s="133"/>
      <c r="G81" s="133"/>
      <c r="H81" s="107">
        <f t="shared" si="26"/>
        <v>0</v>
      </c>
      <c r="I81" s="108" t="e">
        <f>H81/N79</f>
        <v>#DIV/0!</v>
      </c>
      <c r="J81" s="133"/>
      <c r="K81" s="109" t="s">
        <v>105</v>
      </c>
      <c r="L81" s="107">
        <f>SUM(F79:F85)</f>
        <v>0</v>
      </c>
      <c r="M81" s="110" t="e">
        <f>L81/L83</f>
        <v>#DIV/0!</v>
      </c>
      <c r="N81" s="224" t="e">
        <f>(L83/7)/N79</f>
        <v>#DIV/0!</v>
      </c>
      <c r="P81" s="99">
        <f t="shared" si="22"/>
        <v>658</v>
      </c>
      <c r="Q81" s="100">
        <v>94</v>
      </c>
      <c r="R81" s="100">
        <f>N813</f>
        <v>0</v>
      </c>
      <c r="S81" s="113">
        <f>M819</f>
        <v>0</v>
      </c>
      <c r="T81" s="102" t="e">
        <f>N819</f>
        <v>#DIV/0!</v>
      </c>
      <c r="U81" s="101">
        <f>L817</f>
        <v>0</v>
      </c>
      <c r="V81" s="103" t="e">
        <f t="shared" si="23"/>
        <v>#DIV/0!</v>
      </c>
      <c r="W81" s="102" t="e">
        <f>M815</f>
        <v>#DIV/0!</v>
      </c>
      <c r="X81" s="102" t="e">
        <f>M816</f>
        <v>#DIV/0!</v>
      </c>
    </row>
    <row r="82" spans="1:24" x14ac:dyDescent="0.25">
      <c r="A82" s="91">
        <f t="shared" si="25"/>
        <v>165</v>
      </c>
      <c r="B82" s="215"/>
      <c r="C82" s="105">
        <f t="shared" si="24"/>
        <v>165</v>
      </c>
      <c r="D82" s="133"/>
      <c r="E82" s="133"/>
      <c r="F82" s="133"/>
      <c r="G82" s="133"/>
      <c r="H82" s="107">
        <f t="shared" si="26"/>
        <v>0</v>
      </c>
      <c r="I82" s="108" t="e">
        <f>H82/N79</f>
        <v>#DIV/0!</v>
      </c>
      <c r="J82" s="133"/>
      <c r="K82" s="109" t="s">
        <v>106</v>
      </c>
      <c r="L82" s="107">
        <f>SUM(G79:G85)</f>
        <v>0</v>
      </c>
      <c r="M82" s="110" t="e">
        <f>L82/L83</f>
        <v>#DIV/0!</v>
      </c>
      <c r="N82" s="225"/>
      <c r="P82" s="99">
        <f t="shared" si="22"/>
        <v>665</v>
      </c>
      <c r="Q82" s="100">
        <v>95</v>
      </c>
      <c r="R82" s="100">
        <f>N823</f>
        <v>0</v>
      </c>
      <c r="S82" s="113">
        <f>M829</f>
        <v>0</v>
      </c>
      <c r="T82" s="102" t="e">
        <f>N829</f>
        <v>#DIV/0!</v>
      </c>
      <c r="U82" s="101">
        <f>L827</f>
        <v>0</v>
      </c>
      <c r="V82" s="103" t="e">
        <f t="shared" si="23"/>
        <v>#DIV/0!</v>
      </c>
      <c r="W82" s="102" t="e">
        <f>M825</f>
        <v>#DIV/0!</v>
      </c>
      <c r="X82" s="102" t="e">
        <f>M826</f>
        <v>#DIV/0!</v>
      </c>
    </row>
    <row r="83" spans="1:24" x14ac:dyDescent="0.25">
      <c r="A83" s="91">
        <f t="shared" si="25"/>
        <v>166</v>
      </c>
      <c r="B83" s="215"/>
      <c r="C83" s="105">
        <f t="shared" si="24"/>
        <v>166</v>
      </c>
      <c r="D83" s="133"/>
      <c r="E83" s="133"/>
      <c r="F83" s="133"/>
      <c r="G83" s="133"/>
      <c r="H83" s="107">
        <f t="shared" si="26"/>
        <v>0</v>
      </c>
      <c r="I83" s="108" t="e">
        <f>H83/N79</f>
        <v>#DIV/0!</v>
      </c>
      <c r="J83" s="133"/>
      <c r="K83" s="109" t="s">
        <v>100</v>
      </c>
      <c r="L83" s="220">
        <f>SUM(H79:H85)</f>
        <v>0</v>
      </c>
      <c r="M83" s="221"/>
      <c r="N83" s="226"/>
      <c r="P83" s="99">
        <f t="shared" si="22"/>
        <v>672</v>
      </c>
      <c r="Q83" s="100">
        <v>96</v>
      </c>
      <c r="R83" s="100">
        <f>N833</f>
        <v>0</v>
      </c>
      <c r="S83" s="113">
        <f>M839</f>
        <v>0</v>
      </c>
      <c r="T83" s="102" t="e">
        <f>N839</f>
        <v>#DIV/0!</v>
      </c>
      <c r="U83" s="101">
        <f>L837</f>
        <v>0</v>
      </c>
      <c r="V83" s="103" t="e">
        <f t="shared" si="23"/>
        <v>#DIV/0!</v>
      </c>
      <c r="W83" s="102" t="e">
        <f>M835</f>
        <v>#DIV/0!</v>
      </c>
      <c r="X83" s="102" t="e">
        <f>M836</f>
        <v>#DIV/0!</v>
      </c>
    </row>
    <row r="84" spans="1:24" ht="15" customHeight="1" x14ac:dyDescent="0.25">
      <c r="A84" s="91">
        <f t="shared" si="25"/>
        <v>167</v>
      </c>
      <c r="B84" s="215"/>
      <c r="C84" s="105">
        <f t="shared" si="24"/>
        <v>167</v>
      </c>
      <c r="D84" s="133"/>
      <c r="E84" s="133"/>
      <c r="F84" s="133"/>
      <c r="G84" s="133"/>
      <c r="H84" s="107">
        <f t="shared" si="26"/>
        <v>0</v>
      </c>
      <c r="I84" s="108" t="e">
        <f>H84/N79</f>
        <v>#DIV/0!</v>
      </c>
      <c r="J84" s="133"/>
      <c r="K84" s="109"/>
      <c r="L84" s="111"/>
      <c r="M84" s="195" t="s">
        <v>1</v>
      </c>
      <c r="N84" s="197"/>
      <c r="P84" s="99">
        <f t="shared" si="22"/>
        <v>679</v>
      </c>
      <c r="Q84" s="100">
        <v>97</v>
      </c>
      <c r="R84" s="100">
        <f>N843</f>
        <v>0</v>
      </c>
      <c r="S84" s="113">
        <f>M849</f>
        <v>0</v>
      </c>
      <c r="T84" s="102" t="e">
        <f>N849</f>
        <v>#DIV/0!</v>
      </c>
      <c r="U84" s="101">
        <f>L847</f>
        <v>0</v>
      </c>
      <c r="V84" s="103" t="e">
        <f t="shared" si="23"/>
        <v>#DIV/0!</v>
      </c>
      <c r="W84" s="102" t="e">
        <f>M845</f>
        <v>#DIV/0!</v>
      </c>
      <c r="X84" s="102" t="e">
        <f>M846</f>
        <v>#DIV/0!</v>
      </c>
    </row>
    <row r="85" spans="1:24" x14ac:dyDescent="0.25">
      <c r="A85" s="91">
        <f t="shared" si="25"/>
        <v>168</v>
      </c>
      <c r="B85" s="216"/>
      <c r="C85" s="105">
        <f t="shared" si="24"/>
        <v>168</v>
      </c>
      <c r="D85" s="133"/>
      <c r="E85" s="133"/>
      <c r="F85" s="133"/>
      <c r="G85" s="133"/>
      <c r="H85" s="107">
        <f t="shared" si="26"/>
        <v>0</v>
      </c>
      <c r="I85" s="108" t="e">
        <f>H85/N79</f>
        <v>#DIV/0!</v>
      </c>
      <c r="J85" s="133"/>
      <c r="K85" s="109"/>
      <c r="L85" s="104"/>
      <c r="M85" s="104">
        <f>SUM(J79:J85)</f>
        <v>0</v>
      </c>
      <c r="N85" s="112" t="e">
        <f>M85/N79</f>
        <v>#DIV/0!</v>
      </c>
      <c r="P85" s="99">
        <f t="shared" si="22"/>
        <v>686</v>
      </c>
      <c r="Q85" s="100">
        <v>98</v>
      </c>
      <c r="R85" s="100">
        <f>N853</f>
        <v>0</v>
      </c>
      <c r="S85" s="113">
        <f>M859</f>
        <v>0</v>
      </c>
      <c r="T85" s="102" t="e">
        <f>N859</f>
        <v>#DIV/0!</v>
      </c>
      <c r="U85" s="101">
        <f>L857</f>
        <v>0</v>
      </c>
      <c r="V85" s="103" t="e">
        <f t="shared" si="23"/>
        <v>#DIV/0!</v>
      </c>
      <c r="W85" s="102" t="e">
        <f>M855</f>
        <v>#DIV/0!</v>
      </c>
      <c r="X85" s="102" t="e">
        <f>M856</f>
        <v>#DIV/0!</v>
      </c>
    </row>
    <row r="86" spans="1:24" x14ac:dyDescent="0.25">
      <c r="B86" s="208"/>
      <c r="C86" s="209"/>
      <c r="D86" s="209"/>
      <c r="E86" s="209"/>
      <c r="F86" s="209"/>
      <c r="G86" s="209"/>
      <c r="H86" s="209"/>
      <c r="I86" s="209"/>
      <c r="J86" s="209"/>
      <c r="K86" s="209"/>
      <c r="L86" s="209"/>
      <c r="M86" s="209"/>
      <c r="N86" s="210"/>
      <c r="P86" s="99">
        <f t="shared" si="22"/>
        <v>693</v>
      </c>
      <c r="Q86" s="100">
        <v>99</v>
      </c>
      <c r="R86" s="100">
        <f>N863</f>
        <v>0</v>
      </c>
      <c r="S86" s="113">
        <f>M869</f>
        <v>0</v>
      </c>
      <c r="T86" s="102" t="e">
        <f>N869</f>
        <v>#DIV/0!</v>
      </c>
      <c r="U86" s="101">
        <f>L867</f>
        <v>0</v>
      </c>
      <c r="V86" s="103" t="e">
        <f t="shared" si="23"/>
        <v>#DIV/0!</v>
      </c>
      <c r="W86" s="102" t="e">
        <f>M865</f>
        <v>#DIV/0!</v>
      </c>
      <c r="X86" s="102" t="e">
        <f>M866</f>
        <v>#DIV/0!</v>
      </c>
    </row>
    <row r="87" spans="1:24" x14ac:dyDescent="0.25">
      <c r="B87" s="104">
        <f>B77</f>
        <v>0</v>
      </c>
      <c r="C87" s="104" t="str">
        <f>C77</f>
        <v>LSL</v>
      </c>
      <c r="D87" s="195" t="s">
        <v>92</v>
      </c>
      <c r="E87" s="196"/>
      <c r="F87" s="196"/>
      <c r="G87" s="196"/>
      <c r="H87" s="197"/>
      <c r="I87" s="198" t="s">
        <v>102</v>
      </c>
      <c r="J87" s="198" t="s">
        <v>1</v>
      </c>
      <c r="K87" s="200" t="s">
        <v>93</v>
      </c>
      <c r="L87" s="201"/>
      <c r="M87" s="202"/>
      <c r="N87" s="206" t="s">
        <v>94</v>
      </c>
      <c r="P87" s="99">
        <f t="shared" si="22"/>
        <v>700</v>
      </c>
      <c r="Q87" s="100">
        <v>100</v>
      </c>
      <c r="R87" s="100">
        <f>N873</f>
        <v>0</v>
      </c>
      <c r="S87" s="113">
        <f>M879</f>
        <v>0</v>
      </c>
      <c r="T87" s="102" t="e">
        <f>N879</f>
        <v>#DIV/0!</v>
      </c>
      <c r="U87" s="101">
        <f>L877</f>
        <v>0</v>
      </c>
      <c r="V87" s="103" t="e">
        <f t="shared" si="23"/>
        <v>#DIV/0!</v>
      </c>
      <c r="W87" s="102" t="e">
        <f>M875</f>
        <v>#DIV/0!</v>
      </c>
      <c r="X87" s="102" t="e">
        <f>M876</f>
        <v>#DIV/0!</v>
      </c>
    </row>
    <row r="88" spans="1:24" x14ac:dyDescent="0.25">
      <c r="B88" s="104" t="s">
        <v>95</v>
      </c>
      <c r="C88" s="104" t="s">
        <v>86</v>
      </c>
      <c r="D88" s="104" t="s">
        <v>96</v>
      </c>
      <c r="E88" s="104" t="s">
        <v>97</v>
      </c>
      <c r="F88" s="104" t="s">
        <v>98</v>
      </c>
      <c r="G88" s="104" t="s">
        <v>99</v>
      </c>
      <c r="H88" s="104" t="s">
        <v>100</v>
      </c>
      <c r="I88" s="199"/>
      <c r="J88" s="199"/>
      <c r="K88" s="203"/>
      <c r="L88" s="204"/>
      <c r="M88" s="205"/>
      <c r="N88" s="207"/>
    </row>
    <row r="89" spans="1:24" x14ac:dyDescent="0.25">
      <c r="A89" s="91">
        <f>A79+7</f>
        <v>169</v>
      </c>
      <c r="B89" s="230">
        <f>(C95-N$3)/7</f>
        <v>25</v>
      </c>
      <c r="C89" s="105">
        <f t="shared" ref="C89:C95" si="27">(N$3+(A89))</f>
        <v>169</v>
      </c>
      <c r="D89" s="133"/>
      <c r="E89" s="133"/>
      <c r="F89" s="133"/>
      <c r="G89" s="133"/>
      <c r="H89" s="107">
        <f>SUM(D89:G89)</f>
        <v>0</v>
      </c>
      <c r="I89" s="108" t="e">
        <f>H89/N89</f>
        <v>#DIV/0!</v>
      </c>
      <c r="J89" s="133"/>
      <c r="K89" s="109" t="s">
        <v>101</v>
      </c>
      <c r="L89" s="109" t="s">
        <v>100</v>
      </c>
      <c r="M89" s="109" t="s">
        <v>102</v>
      </c>
      <c r="N89" s="104">
        <f>N79-M95</f>
        <v>0</v>
      </c>
    </row>
    <row r="90" spans="1:24" x14ac:dyDescent="0.25">
      <c r="A90" s="91">
        <f t="shared" ref="A90:A95" si="28">A80+7</f>
        <v>170</v>
      </c>
      <c r="B90" s="231"/>
      <c r="C90" s="105">
        <f t="shared" si="27"/>
        <v>170</v>
      </c>
      <c r="D90" s="133"/>
      <c r="E90" s="133"/>
      <c r="F90" s="133"/>
      <c r="G90" s="133"/>
      <c r="H90" s="107">
        <f t="shared" ref="H90:H95" si="29">SUM(D90:G90)</f>
        <v>0</v>
      </c>
      <c r="I90" s="108" t="e">
        <f>H90/N89</f>
        <v>#DIV/0!</v>
      </c>
      <c r="J90" s="133"/>
      <c r="K90" s="109" t="s">
        <v>103</v>
      </c>
      <c r="L90" s="107">
        <f>SUM(D89:E95)</f>
        <v>0</v>
      </c>
      <c r="M90" s="110" t="e">
        <f>L90/L93</f>
        <v>#DIV/0!</v>
      </c>
      <c r="N90" s="104" t="s">
        <v>104</v>
      </c>
    </row>
    <row r="91" spans="1:24" x14ac:dyDescent="0.25">
      <c r="A91" s="91">
        <f t="shared" si="28"/>
        <v>171</v>
      </c>
      <c r="B91" s="231"/>
      <c r="C91" s="105">
        <f t="shared" si="27"/>
        <v>171</v>
      </c>
      <c r="D91" s="133"/>
      <c r="E91" s="133"/>
      <c r="F91" s="133"/>
      <c r="G91" s="133"/>
      <c r="H91" s="107">
        <f t="shared" si="29"/>
        <v>0</v>
      </c>
      <c r="I91" s="108" t="e">
        <f>H91/N89</f>
        <v>#DIV/0!</v>
      </c>
      <c r="J91" s="133"/>
      <c r="K91" s="109" t="s">
        <v>105</v>
      </c>
      <c r="L91" s="107">
        <f>SUM(F89:F95)</f>
        <v>0</v>
      </c>
      <c r="M91" s="110" t="e">
        <f>L91/L93</f>
        <v>#DIV/0!</v>
      </c>
      <c r="N91" s="217" t="e">
        <f>(L93/7)/N89</f>
        <v>#DIV/0!</v>
      </c>
    </row>
    <row r="92" spans="1:24" x14ac:dyDescent="0.25">
      <c r="A92" s="91">
        <f t="shared" si="28"/>
        <v>172</v>
      </c>
      <c r="B92" s="231"/>
      <c r="C92" s="105">
        <f t="shared" si="27"/>
        <v>172</v>
      </c>
      <c r="D92" s="133"/>
      <c r="E92" s="133"/>
      <c r="F92" s="133"/>
      <c r="G92" s="133"/>
      <c r="H92" s="107">
        <f t="shared" si="29"/>
        <v>0</v>
      </c>
      <c r="I92" s="108" t="e">
        <f>H92/N89</f>
        <v>#DIV/0!</v>
      </c>
      <c r="J92" s="133"/>
      <c r="K92" s="109" t="s">
        <v>106</v>
      </c>
      <c r="L92" s="107">
        <f>SUM(G89:G95)</f>
        <v>0</v>
      </c>
      <c r="M92" s="110" t="e">
        <f>L92/L93</f>
        <v>#DIV/0!</v>
      </c>
      <c r="N92" s="218"/>
    </row>
    <row r="93" spans="1:24" x14ac:dyDescent="0.25">
      <c r="A93" s="91">
        <f t="shared" si="28"/>
        <v>173</v>
      </c>
      <c r="B93" s="231"/>
      <c r="C93" s="105">
        <f t="shared" si="27"/>
        <v>173</v>
      </c>
      <c r="D93" s="133"/>
      <c r="E93" s="133"/>
      <c r="F93" s="133"/>
      <c r="G93" s="133"/>
      <c r="H93" s="107">
        <f t="shared" si="29"/>
        <v>0</v>
      </c>
      <c r="I93" s="108" t="e">
        <f>H93/N89</f>
        <v>#DIV/0!</v>
      </c>
      <c r="J93" s="133"/>
      <c r="K93" s="109" t="s">
        <v>100</v>
      </c>
      <c r="L93" s="220">
        <f>SUM(H89:H95)</f>
        <v>0</v>
      </c>
      <c r="M93" s="221"/>
      <c r="N93" s="219"/>
    </row>
    <row r="94" spans="1:24" ht="15" customHeight="1" x14ac:dyDescent="0.25">
      <c r="A94" s="91">
        <f t="shared" si="28"/>
        <v>174</v>
      </c>
      <c r="B94" s="231"/>
      <c r="C94" s="105">
        <f t="shared" si="27"/>
        <v>174</v>
      </c>
      <c r="D94" s="133"/>
      <c r="E94" s="133"/>
      <c r="F94" s="133"/>
      <c r="G94" s="133"/>
      <c r="H94" s="107">
        <f t="shared" si="29"/>
        <v>0</v>
      </c>
      <c r="I94" s="108" t="e">
        <f>H94/N89</f>
        <v>#DIV/0!</v>
      </c>
      <c r="J94" s="133"/>
      <c r="K94" s="109"/>
      <c r="L94" s="111"/>
      <c r="M94" s="195" t="s">
        <v>1</v>
      </c>
      <c r="N94" s="197"/>
    </row>
    <row r="95" spans="1:24" x14ac:dyDescent="0.25">
      <c r="A95" s="91">
        <f t="shared" si="28"/>
        <v>175</v>
      </c>
      <c r="B95" s="232"/>
      <c r="C95" s="105">
        <f t="shared" si="27"/>
        <v>175</v>
      </c>
      <c r="D95" s="133"/>
      <c r="E95" s="133"/>
      <c r="F95" s="133"/>
      <c r="G95" s="133"/>
      <c r="H95" s="107">
        <f t="shared" si="29"/>
        <v>0</v>
      </c>
      <c r="I95" s="108" t="e">
        <f>H95/N89</f>
        <v>#DIV/0!</v>
      </c>
      <c r="J95" s="133"/>
      <c r="K95" s="109"/>
      <c r="L95" s="104"/>
      <c r="M95" s="104">
        <f>SUM(J89:J95)</f>
        <v>0</v>
      </c>
      <c r="N95" s="112" t="e">
        <f>M95/N89</f>
        <v>#DIV/0!</v>
      </c>
    </row>
    <row r="96" spans="1:24" x14ac:dyDescent="0.25">
      <c r="B96" s="208"/>
      <c r="C96" s="209"/>
      <c r="D96" s="209"/>
      <c r="E96" s="209"/>
      <c r="F96" s="209"/>
      <c r="G96" s="209"/>
      <c r="H96" s="209"/>
      <c r="I96" s="209"/>
      <c r="J96" s="209"/>
      <c r="K96" s="209"/>
      <c r="L96" s="209"/>
      <c r="M96" s="209"/>
      <c r="N96" s="210"/>
    </row>
    <row r="97" spans="1:14" x14ac:dyDescent="0.25">
      <c r="B97" s="104">
        <f>B87</f>
        <v>0</v>
      </c>
      <c r="C97" s="104" t="str">
        <f>C87</f>
        <v>LSL</v>
      </c>
      <c r="D97" s="195" t="s">
        <v>92</v>
      </c>
      <c r="E97" s="196"/>
      <c r="F97" s="196"/>
      <c r="G97" s="196"/>
      <c r="H97" s="197"/>
      <c r="I97" s="198" t="s">
        <v>102</v>
      </c>
      <c r="J97" s="198" t="s">
        <v>1</v>
      </c>
      <c r="K97" s="200" t="s">
        <v>93</v>
      </c>
      <c r="L97" s="201"/>
      <c r="M97" s="202"/>
      <c r="N97" s="206" t="s">
        <v>94</v>
      </c>
    </row>
    <row r="98" spans="1:14" x14ac:dyDescent="0.25">
      <c r="B98" s="104" t="s">
        <v>95</v>
      </c>
      <c r="C98" s="104" t="s">
        <v>86</v>
      </c>
      <c r="D98" s="104" t="s">
        <v>96</v>
      </c>
      <c r="E98" s="104" t="s">
        <v>97</v>
      </c>
      <c r="F98" s="104" t="s">
        <v>98</v>
      </c>
      <c r="G98" s="104" t="s">
        <v>99</v>
      </c>
      <c r="H98" s="104" t="s">
        <v>100</v>
      </c>
      <c r="I98" s="199"/>
      <c r="J98" s="199"/>
      <c r="K98" s="203"/>
      <c r="L98" s="204"/>
      <c r="M98" s="205"/>
      <c r="N98" s="207"/>
    </row>
    <row r="99" spans="1:14" x14ac:dyDescent="0.25">
      <c r="A99" s="91">
        <f>A89+7</f>
        <v>176</v>
      </c>
      <c r="B99" s="230">
        <f>(C105-N$3)/7</f>
        <v>26</v>
      </c>
      <c r="C99" s="105">
        <f t="shared" ref="C99:C105" si="30">(N$3+(A99))</f>
        <v>176</v>
      </c>
      <c r="D99" s="133"/>
      <c r="E99" s="133"/>
      <c r="F99" s="133"/>
      <c r="G99" s="133"/>
      <c r="H99" s="107">
        <f>SUM(D99:G99)</f>
        <v>0</v>
      </c>
      <c r="I99" s="108" t="e">
        <f>H99/N99</f>
        <v>#DIV/0!</v>
      </c>
      <c r="J99" s="133"/>
      <c r="K99" s="109" t="s">
        <v>101</v>
      </c>
      <c r="L99" s="109" t="s">
        <v>100</v>
      </c>
      <c r="M99" s="109" t="s">
        <v>102</v>
      </c>
      <c r="N99" s="104">
        <f>N89-M105</f>
        <v>0</v>
      </c>
    </row>
    <row r="100" spans="1:14" x14ac:dyDescent="0.25">
      <c r="A100" s="91">
        <f t="shared" ref="A100:A105" si="31">A90+7</f>
        <v>177</v>
      </c>
      <c r="B100" s="231"/>
      <c r="C100" s="105">
        <f t="shared" si="30"/>
        <v>177</v>
      </c>
      <c r="D100" s="133"/>
      <c r="E100" s="133"/>
      <c r="F100" s="133"/>
      <c r="G100" s="133"/>
      <c r="H100" s="107">
        <f t="shared" ref="H100:H105" si="32">SUM(D100:G100)</f>
        <v>0</v>
      </c>
      <c r="I100" s="108" t="e">
        <f>H100/N99</f>
        <v>#DIV/0!</v>
      </c>
      <c r="J100" s="133"/>
      <c r="K100" s="109" t="s">
        <v>103</v>
      </c>
      <c r="L100" s="107">
        <f>SUM(D99:E105)</f>
        <v>0</v>
      </c>
      <c r="M100" s="110" t="e">
        <f>L100/L103</f>
        <v>#DIV/0!</v>
      </c>
      <c r="N100" s="104" t="s">
        <v>104</v>
      </c>
    </row>
    <row r="101" spans="1:14" x14ac:dyDescent="0.25">
      <c r="A101" s="91">
        <f t="shared" si="31"/>
        <v>178</v>
      </c>
      <c r="B101" s="231"/>
      <c r="C101" s="105">
        <f t="shared" si="30"/>
        <v>178</v>
      </c>
      <c r="D101" s="133"/>
      <c r="E101" s="133"/>
      <c r="F101" s="133"/>
      <c r="G101" s="133"/>
      <c r="H101" s="107">
        <f t="shared" si="32"/>
        <v>0</v>
      </c>
      <c r="I101" s="108" t="e">
        <f>H101/N99</f>
        <v>#DIV/0!</v>
      </c>
      <c r="J101" s="133"/>
      <c r="K101" s="109" t="s">
        <v>105</v>
      </c>
      <c r="L101" s="107">
        <f>SUM(F99:F105)</f>
        <v>0</v>
      </c>
      <c r="M101" s="110" t="e">
        <f>L101/L103</f>
        <v>#DIV/0!</v>
      </c>
      <c r="N101" s="217" t="e">
        <f>(L103/7)/N99</f>
        <v>#DIV/0!</v>
      </c>
    </row>
    <row r="102" spans="1:14" x14ac:dyDescent="0.25">
      <c r="A102" s="91">
        <f t="shared" si="31"/>
        <v>179</v>
      </c>
      <c r="B102" s="231"/>
      <c r="C102" s="105">
        <f t="shared" si="30"/>
        <v>179</v>
      </c>
      <c r="D102" s="133"/>
      <c r="E102" s="133"/>
      <c r="F102" s="133"/>
      <c r="G102" s="133"/>
      <c r="H102" s="107">
        <f t="shared" si="32"/>
        <v>0</v>
      </c>
      <c r="I102" s="108" t="e">
        <f>H102/N99</f>
        <v>#DIV/0!</v>
      </c>
      <c r="J102" s="133"/>
      <c r="K102" s="109" t="s">
        <v>106</v>
      </c>
      <c r="L102" s="107">
        <f>SUM(G99:G105)</f>
        <v>0</v>
      </c>
      <c r="M102" s="110" t="e">
        <f>L102/L103</f>
        <v>#DIV/0!</v>
      </c>
      <c r="N102" s="218"/>
    </row>
    <row r="103" spans="1:14" x14ac:dyDescent="0.25">
      <c r="A103" s="91">
        <f t="shared" si="31"/>
        <v>180</v>
      </c>
      <c r="B103" s="231"/>
      <c r="C103" s="105">
        <f t="shared" si="30"/>
        <v>180</v>
      </c>
      <c r="D103" s="133"/>
      <c r="E103" s="133"/>
      <c r="F103" s="133"/>
      <c r="G103" s="133"/>
      <c r="H103" s="107">
        <f t="shared" si="32"/>
        <v>0</v>
      </c>
      <c r="I103" s="108" t="e">
        <f>H103/N99</f>
        <v>#DIV/0!</v>
      </c>
      <c r="J103" s="133"/>
      <c r="K103" s="109" t="s">
        <v>100</v>
      </c>
      <c r="L103" s="220">
        <f>SUM(H99:H105)</f>
        <v>0</v>
      </c>
      <c r="M103" s="221"/>
      <c r="N103" s="219"/>
    </row>
    <row r="104" spans="1:14" ht="15" customHeight="1" x14ac:dyDescent="0.25">
      <c r="A104" s="91">
        <f t="shared" si="31"/>
        <v>181</v>
      </c>
      <c r="B104" s="231"/>
      <c r="C104" s="105">
        <f t="shared" si="30"/>
        <v>181</v>
      </c>
      <c r="D104" s="133"/>
      <c r="E104" s="133"/>
      <c r="F104" s="133"/>
      <c r="G104" s="133"/>
      <c r="H104" s="107">
        <f t="shared" si="32"/>
        <v>0</v>
      </c>
      <c r="I104" s="108" t="e">
        <f>H104/N99</f>
        <v>#DIV/0!</v>
      </c>
      <c r="J104" s="133"/>
      <c r="K104" s="109"/>
      <c r="L104" s="111"/>
      <c r="M104" s="195" t="s">
        <v>1</v>
      </c>
      <c r="N104" s="197"/>
    </row>
    <row r="105" spans="1:14" x14ac:dyDescent="0.25">
      <c r="A105" s="91">
        <f t="shared" si="31"/>
        <v>182</v>
      </c>
      <c r="B105" s="232"/>
      <c r="C105" s="105">
        <f t="shared" si="30"/>
        <v>182</v>
      </c>
      <c r="D105" s="133"/>
      <c r="E105" s="133"/>
      <c r="F105" s="133"/>
      <c r="G105" s="133"/>
      <c r="H105" s="107">
        <f t="shared" si="32"/>
        <v>0</v>
      </c>
      <c r="I105" s="108" t="e">
        <f>H105/N99</f>
        <v>#DIV/0!</v>
      </c>
      <c r="J105" s="133"/>
      <c r="K105" s="109"/>
      <c r="L105" s="104"/>
      <c r="M105" s="104">
        <f>SUM(J99:J105)</f>
        <v>0</v>
      </c>
      <c r="N105" s="112" t="e">
        <f>M105/N99</f>
        <v>#DIV/0!</v>
      </c>
    </row>
    <row r="106" spans="1:14" x14ac:dyDescent="0.25">
      <c r="B106" s="208"/>
      <c r="C106" s="209"/>
      <c r="D106" s="209"/>
      <c r="E106" s="209"/>
      <c r="F106" s="209"/>
      <c r="G106" s="209"/>
      <c r="H106" s="209"/>
      <c r="I106" s="209"/>
      <c r="J106" s="209"/>
      <c r="K106" s="209"/>
      <c r="L106" s="209"/>
      <c r="M106" s="209"/>
      <c r="N106" s="210"/>
    </row>
    <row r="107" spans="1:14" x14ac:dyDescent="0.25">
      <c r="B107" s="104">
        <f>B97</f>
        <v>0</v>
      </c>
      <c r="C107" s="104" t="str">
        <f>C97</f>
        <v>LSL</v>
      </c>
      <c r="D107" s="195" t="s">
        <v>92</v>
      </c>
      <c r="E107" s="196"/>
      <c r="F107" s="196"/>
      <c r="G107" s="196"/>
      <c r="H107" s="197"/>
      <c r="I107" s="198" t="s">
        <v>102</v>
      </c>
      <c r="J107" s="198" t="s">
        <v>1</v>
      </c>
      <c r="K107" s="200" t="s">
        <v>93</v>
      </c>
      <c r="L107" s="201"/>
      <c r="M107" s="202"/>
      <c r="N107" s="206" t="s">
        <v>94</v>
      </c>
    </row>
    <row r="108" spans="1:14" x14ac:dyDescent="0.25">
      <c r="B108" s="104" t="s">
        <v>95</v>
      </c>
      <c r="C108" s="104" t="s">
        <v>86</v>
      </c>
      <c r="D108" s="104" t="s">
        <v>96</v>
      </c>
      <c r="E108" s="104" t="s">
        <v>97</v>
      </c>
      <c r="F108" s="104" t="s">
        <v>98</v>
      </c>
      <c r="G108" s="104" t="s">
        <v>99</v>
      </c>
      <c r="H108" s="104" t="s">
        <v>100</v>
      </c>
      <c r="I108" s="199"/>
      <c r="J108" s="199"/>
      <c r="K108" s="203"/>
      <c r="L108" s="204"/>
      <c r="M108" s="205"/>
      <c r="N108" s="207"/>
    </row>
    <row r="109" spans="1:14" x14ac:dyDescent="0.25">
      <c r="A109" s="91">
        <f>A99+7</f>
        <v>183</v>
      </c>
      <c r="B109" s="214">
        <f>(C115-N$3)/7</f>
        <v>27</v>
      </c>
      <c r="C109" s="105">
        <f t="shared" ref="C109:C115" si="33">(N$3+(A109))</f>
        <v>183</v>
      </c>
      <c r="D109" s="133"/>
      <c r="E109" s="133"/>
      <c r="F109" s="133"/>
      <c r="G109" s="133"/>
      <c r="H109" s="107">
        <f>SUM(D109:G109)</f>
        <v>0</v>
      </c>
      <c r="I109" s="108" t="e">
        <f>H109/N109</f>
        <v>#DIV/0!</v>
      </c>
      <c r="J109" s="133"/>
      <c r="K109" s="109" t="s">
        <v>101</v>
      </c>
      <c r="L109" s="109" t="s">
        <v>100</v>
      </c>
      <c r="M109" s="109" t="s">
        <v>102</v>
      </c>
      <c r="N109" s="104">
        <f>N99-M115</f>
        <v>0</v>
      </c>
    </row>
    <row r="110" spans="1:14" x14ac:dyDescent="0.25">
      <c r="A110" s="91">
        <f t="shared" ref="A110:A115" si="34">A100+7</f>
        <v>184</v>
      </c>
      <c r="B110" s="215"/>
      <c r="C110" s="105">
        <f t="shared" si="33"/>
        <v>184</v>
      </c>
      <c r="D110" s="133"/>
      <c r="E110" s="133"/>
      <c r="F110" s="133"/>
      <c r="G110" s="133"/>
      <c r="H110" s="107">
        <f t="shared" ref="H110:H115" si="35">SUM(D110:G110)</f>
        <v>0</v>
      </c>
      <c r="I110" s="108" t="e">
        <f>H110/N109</f>
        <v>#DIV/0!</v>
      </c>
      <c r="J110" s="133"/>
      <c r="K110" s="109" t="s">
        <v>103</v>
      </c>
      <c r="L110" s="107">
        <f>SUM(D109:E115)</f>
        <v>0</v>
      </c>
      <c r="M110" s="110" t="e">
        <f>L110/L113</f>
        <v>#DIV/0!</v>
      </c>
      <c r="N110" s="104" t="s">
        <v>104</v>
      </c>
    </row>
    <row r="111" spans="1:14" x14ac:dyDescent="0.25">
      <c r="A111" s="91">
        <f t="shared" si="34"/>
        <v>185</v>
      </c>
      <c r="B111" s="215"/>
      <c r="C111" s="105">
        <f t="shared" si="33"/>
        <v>185</v>
      </c>
      <c r="D111" s="133"/>
      <c r="E111" s="133"/>
      <c r="F111" s="133"/>
      <c r="G111" s="133"/>
      <c r="H111" s="107">
        <f t="shared" si="35"/>
        <v>0</v>
      </c>
      <c r="I111" s="108" t="e">
        <f>H111/N109</f>
        <v>#DIV/0!</v>
      </c>
      <c r="J111" s="133"/>
      <c r="K111" s="109" t="s">
        <v>105</v>
      </c>
      <c r="L111" s="107">
        <f>SUM(F109:F115)</f>
        <v>0</v>
      </c>
      <c r="M111" s="110" t="e">
        <f>L111/L113</f>
        <v>#DIV/0!</v>
      </c>
      <c r="N111" s="224" t="e">
        <f>(L113/7)/N109</f>
        <v>#DIV/0!</v>
      </c>
    </row>
    <row r="112" spans="1:14" x14ac:dyDescent="0.25">
      <c r="A112" s="91">
        <f t="shared" si="34"/>
        <v>186</v>
      </c>
      <c r="B112" s="215"/>
      <c r="C112" s="105">
        <f t="shared" si="33"/>
        <v>186</v>
      </c>
      <c r="D112" s="133"/>
      <c r="E112" s="133"/>
      <c r="F112" s="133"/>
      <c r="G112" s="133"/>
      <c r="H112" s="107">
        <f t="shared" si="35"/>
        <v>0</v>
      </c>
      <c r="I112" s="108" t="e">
        <f>H112/N109</f>
        <v>#DIV/0!</v>
      </c>
      <c r="J112" s="133"/>
      <c r="K112" s="109" t="s">
        <v>106</v>
      </c>
      <c r="L112" s="107">
        <f>SUM(G109:G115)</f>
        <v>0</v>
      </c>
      <c r="M112" s="110" t="e">
        <f>L112/L113</f>
        <v>#DIV/0!</v>
      </c>
      <c r="N112" s="225"/>
    </row>
    <row r="113" spans="1:14" x14ac:dyDescent="0.25">
      <c r="A113" s="91">
        <f t="shared" si="34"/>
        <v>187</v>
      </c>
      <c r="B113" s="215"/>
      <c r="C113" s="105">
        <f t="shared" si="33"/>
        <v>187</v>
      </c>
      <c r="D113" s="133"/>
      <c r="E113" s="133"/>
      <c r="F113" s="133"/>
      <c r="G113" s="133"/>
      <c r="H113" s="107">
        <f t="shared" si="35"/>
        <v>0</v>
      </c>
      <c r="I113" s="108" t="e">
        <f>H113/N109</f>
        <v>#DIV/0!</v>
      </c>
      <c r="J113" s="133"/>
      <c r="K113" s="109" t="s">
        <v>100</v>
      </c>
      <c r="L113" s="220">
        <f>SUM(H109:H115)</f>
        <v>0</v>
      </c>
      <c r="M113" s="221"/>
      <c r="N113" s="226"/>
    </row>
    <row r="114" spans="1:14" ht="15" customHeight="1" x14ac:dyDescent="0.25">
      <c r="A114" s="91">
        <f t="shared" si="34"/>
        <v>188</v>
      </c>
      <c r="B114" s="215"/>
      <c r="C114" s="105">
        <f t="shared" si="33"/>
        <v>188</v>
      </c>
      <c r="D114" s="133"/>
      <c r="E114" s="133"/>
      <c r="F114" s="133"/>
      <c r="G114" s="133"/>
      <c r="H114" s="107">
        <f t="shared" si="35"/>
        <v>0</v>
      </c>
      <c r="I114" s="108" t="e">
        <f>H114/N109</f>
        <v>#DIV/0!</v>
      </c>
      <c r="J114" s="133"/>
      <c r="K114" s="109"/>
      <c r="L114" s="111"/>
      <c r="M114" s="195" t="s">
        <v>1</v>
      </c>
      <c r="N114" s="197"/>
    </row>
    <row r="115" spans="1:14" x14ac:dyDescent="0.25">
      <c r="A115" s="91">
        <f t="shared" si="34"/>
        <v>189</v>
      </c>
      <c r="B115" s="216"/>
      <c r="C115" s="105">
        <f t="shared" si="33"/>
        <v>189</v>
      </c>
      <c r="D115" s="133"/>
      <c r="E115" s="133"/>
      <c r="F115" s="133"/>
      <c r="G115" s="133"/>
      <c r="H115" s="107">
        <f t="shared" si="35"/>
        <v>0</v>
      </c>
      <c r="I115" s="108" t="e">
        <f>H115/N109</f>
        <v>#DIV/0!</v>
      </c>
      <c r="J115" s="133"/>
      <c r="K115" s="109"/>
      <c r="L115" s="104"/>
      <c r="M115" s="104">
        <f>SUM(J109:J115)</f>
        <v>0</v>
      </c>
      <c r="N115" s="112" t="e">
        <f>M115/N109</f>
        <v>#DIV/0!</v>
      </c>
    </row>
    <row r="116" spans="1:14" hidden="1" x14ac:dyDescent="0.25">
      <c r="A116" s="91">
        <f>A109+7</f>
        <v>190</v>
      </c>
      <c r="B116" s="208"/>
      <c r="C116" s="209"/>
      <c r="D116" s="209"/>
      <c r="E116" s="209"/>
      <c r="F116" s="209"/>
      <c r="G116" s="209"/>
      <c r="H116" s="209"/>
      <c r="I116" s="209"/>
      <c r="J116" s="209"/>
      <c r="K116" s="209"/>
      <c r="L116" s="209"/>
      <c r="M116" s="209"/>
      <c r="N116" s="210"/>
    </row>
    <row r="117" spans="1:14" ht="36" x14ac:dyDescent="0.25">
      <c r="B117" s="223">
        <f>B54</f>
        <v>0</v>
      </c>
      <c r="C117" s="223"/>
      <c r="D117" s="223"/>
      <c r="E117" s="223"/>
      <c r="F117" s="223"/>
      <c r="G117" s="223"/>
      <c r="H117" s="223"/>
      <c r="I117" s="223"/>
      <c r="J117" s="223"/>
      <c r="K117" s="223"/>
      <c r="L117" s="223"/>
      <c r="M117" s="223"/>
      <c r="N117" s="223"/>
    </row>
    <row r="118" spans="1:14" ht="21" x14ac:dyDescent="0.25">
      <c r="B118" s="222" t="s">
        <v>83</v>
      </c>
      <c r="C118" s="222"/>
      <c r="D118" s="222"/>
      <c r="E118" s="222"/>
      <c r="F118" s="222"/>
      <c r="G118" s="222"/>
      <c r="H118" s="222"/>
      <c r="I118" s="222"/>
      <c r="J118" s="222"/>
      <c r="K118" s="222"/>
      <c r="L118" s="222"/>
      <c r="M118" s="222"/>
      <c r="N118" s="222"/>
    </row>
    <row r="119" spans="1:14" ht="21" x14ac:dyDescent="0.25">
      <c r="B119" s="94" t="s">
        <v>107</v>
      </c>
      <c r="C119" s="211">
        <f>C56</f>
        <v>0</v>
      </c>
      <c r="D119" s="212"/>
      <c r="E119" s="211" t="str">
        <f>E56</f>
        <v>LOHMANN LSL</v>
      </c>
      <c r="F119" s="213"/>
      <c r="G119" s="213"/>
      <c r="H119" s="213"/>
      <c r="I119" s="213"/>
      <c r="J119" s="212"/>
      <c r="K119" s="211" t="s">
        <v>85</v>
      </c>
      <c r="L119" s="213"/>
      <c r="M119" s="212"/>
      <c r="N119" s="95">
        <f>N56</f>
        <v>0</v>
      </c>
    </row>
    <row r="120" spans="1:14" x14ac:dyDescent="0.25">
      <c r="B120" s="104">
        <f>B107</f>
        <v>0</v>
      </c>
      <c r="C120" s="104" t="str">
        <f>C107</f>
        <v>LSL</v>
      </c>
      <c r="D120" s="195" t="s">
        <v>92</v>
      </c>
      <c r="E120" s="196"/>
      <c r="F120" s="196"/>
      <c r="G120" s="196"/>
      <c r="H120" s="197"/>
      <c r="I120" s="198" t="s">
        <v>102</v>
      </c>
      <c r="J120" s="198" t="s">
        <v>1</v>
      </c>
      <c r="K120" s="200" t="s">
        <v>93</v>
      </c>
      <c r="L120" s="201"/>
      <c r="M120" s="202"/>
      <c r="N120" s="206" t="s">
        <v>94</v>
      </c>
    </row>
    <row r="121" spans="1:14" x14ac:dyDescent="0.25">
      <c r="B121" s="104" t="s">
        <v>95</v>
      </c>
      <c r="C121" s="104" t="s">
        <v>86</v>
      </c>
      <c r="D121" s="104" t="s">
        <v>96</v>
      </c>
      <c r="E121" s="104" t="s">
        <v>97</v>
      </c>
      <c r="F121" s="104" t="s">
        <v>98</v>
      </c>
      <c r="G121" s="104" t="s">
        <v>99</v>
      </c>
      <c r="H121" s="104" t="s">
        <v>100</v>
      </c>
      <c r="I121" s="199"/>
      <c r="J121" s="199"/>
      <c r="K121" s="203"/>
      <c r="L121" s="204"/>
      <c r="M121" s="205"/>
      <c r="N121" s="207"/>
    </row>
    <row r="122" spans="1:14" x14ac:dyDescent="0.25">
      <c r="A122" s="91">
        <f>A109+7</f>
        <v>190</v>
      </c>
      <c r="B122" s="214">
        <f>(C128-N$3)/7</f>
        <v>27.857142857142858</v>
      </c>
      <c r="C122" s="105">
        <f t="shared" ref="C122" si="36">(N$3+(A116))</f>
        <v>190</v>
      </c>
      <c r="D122" s="133"/>
      <c r="E122" s="133"/>
      <c r="F122" s="133"/>
      <c r="G122" s="133"/>
      <c r="H122" s="107">
        <f>SUM(D122:G122)</f>
        <v>0</v>
      </c>
      <c r="I122" s="108" t="e">
        <f>H122/N122</f>
        <v>#DIV/0!</v>
      </c>
      <c r="J122" s="133"/>
      <c r="K122" s="109" t="s">
        <v>101</v>
      </c>
      <c r="L122" s="109" t="s">
        <v>100</v>
      </c>
      <c r="M122" s="109" t="s">
        <v>102</v>
      </c>
      <c r="N122" s="104">
        <f>N109-M128</f>
        <v>0</v>
      </c>
    </row>
    <row r="123" spans="1:14" x14ac:dyDescent="0.25">
      <c r="A123" s="91">
        <f t="shared" ref="A123:A128" si="37">A110+7</f>
        <v>191</v>
      </c>
      <c r="B123" s="215"/>
      <c r="C123" s="105">
        <f t="shared" ref="C123:C128" si="38">(N$3+(A122))</f>
        <v>190</v>
      </c>
      <c r="D123" s="133"/>
      <c r="E123" s="133"/>
      <c r="F123" s="133"/>
      <c r="G123" s="133"/>
      <c r="H123" s="107">
        <f t="shared" ref="H123:H128" si="39">SUM(D123:G123)</f>
        <v>0</v>
      </c>
      <c r="I123" s="108" t="e">
        <f>H123/N122</f>
        <v>#DIV/0!</v>
      </c>
      <c r="J123" s="133"/>
      <c r="K123" s="109" t="s">
        <v>103</v>
      </c>
      <c r="L123" s="107">
        <f>SUM(D122:E128)</f>
        <v>0</v>
      </c>
      <c r="M123" s="110" t="e">
        <f>L123/L126</f>
        <v>#DIV/0!</v>
      </c>
      <c r="N123" s="104" t="s">
        <v>104</v>
      </c>
    </row>
    <row r="124" spans="1:14" ht="15" customHeight="1" x14ac:dyDescent="0.25">
      <c r="A124" s="91">
        <f t="shared" si="37"/>
        <v>192</v>
      </c>
      <c r="B124" s="215"/>
      <c r="C124" s="105">
        <f t="shared" si="38"/>
        <v>191</v>
      </c>
      <c r="D124" s="133"/>
      <c r="E124" s="133"/>
      <c r="F124" s="133"/>
      <c r="G124" s="133"/>
      <c r="H124" s="107">
        <f t="shared" si="39"/>
        <v>0</v>
      </c>
      <c r="I124" s="108" t="e">
        <f>H124/N122</f>
        <v>#DIV/0!</v>
      </c>
      <c r="J124" s="133"/>
      <c r="K124" s="109" t="s">
        <v>105</v>
      </c>
      <c r="L124" s="107">
        <f>SUM(F122:F128)</f>
        <v>0</v>
      </c>
      <c r="M124" s="110" t="e">
        <f>L124/L126</f>
        <v>#DIV/0!</v>
      </c>
      <c r="N124" s="224" t="e">
        <f>(L126/7)/N122</f>
        <v>#DIV/0!</v>
      </c>
    </row>
    <row r="125" spans="1:14" x14ac:dyDescent="0.25">
      <c r="A125" s="91">
        <f t="shared" si="37"/>
        <v>193</v>
      </c>
      <c r="B125" s="215"/>
      <c r="C125" s="105">
        <f t="shared" si="38"/>
        <v>192</v>
      </c>
      <c r="D125" s="133"/>
      <c r="E125" s="133"/>
      <c r="F125" s="133"/>
      <c r="G125" s="133"/>
      <c r="H125" s="107">
        <f t="shared" si="39"/>
        <v>0</v>
      </c>
      <c r="I125" s="108" t="e">
        <f>H125/N122</f>
        <v>#DIV/0!</v>
      </c>
      <c r="J125" s="133"/>
      <c r="K125" s="109" t="s">
        <v>106</v>
      </c>
      <c r="L125" s="107">
        <f>SUM(G122:G128)</f>
        <v>0</v>
      </c>
      <c r="M125" s="110" t="e">
        <f>L125/L126</f>
        <v>#DIV/0!</v>
      </c>
      <c r="N125" s="225"/>
    </row>
    <row r="126" spans="1:14" x14ac:dyDescent="0.25">
      <c r="A126" s="91">
        <f t="shared" si="37"/>
        <v>194</v>
      </c>
      <c r="B126" s="215"/>
      <c r="C126" s="105">
        <f t="shared" si="38"/>
        <v>193</v>
      </c>
      <c r="D126" s="133"/>
      <c r="E126" s="133"/>
      <c r="F126" s="133"/>
      <c r="G126" s="133"/>
      <c r="H126" s="107">
        <f t="shared" si="39"/>
        <v>0</v>
      </c>
      <c r="I126" s="108" t="e">
        <f>H126/N122</f>
        <v>#DIV/0!</v>
      </c>
      <c r="J126" s="133"/>
      <c r="K126" s="109" t="s">
        <v>100</v>
      </c>
      <c r="L126" s="220">
        <f>SUM(H122:H128)</f>
        <v>0</v>
      </c>
      <c r="M126" s="221"/>
      <c r="N126" s="226"/>
    </row>
    <row r="127" spans="1:14" x14ac:dyDescent="0.25">
      <c r="A127" s="91">
        <f t="shared" si="37"/>
        <v>195</v>
      </c>
      <c r="B127" s="215"/>
      <c r="C127" s="105">
        <f t="shared" si="38"/>
        <v>194</v>
      </c>
      <c r="D127" s="133"/>
      <c r="E127" s="133"/>
      <c r="F127" s="133"/>
      <c r="G127" s="133"/>
      <c r="H127" s="107">
        <f t="shared" si="39"/>
        <v>0</v>
      </c>
      <c r="I127" s="108" t="e">
        <f>H127/N122</f>
        <v>#DIV/0!</v>
      </c>
      <c r="J127" s="133"/>
      <c r="K127" s="109"/>
      <c r="L127" s="111"/>
      <c r="M127" s="195" t="s">
        <v>1</v>
      </c>
      <c r="N127" s="197"/>
    </row>
    <row r="128" spans="1:14" x14ac:dyDescent="0.25">
      <c r="A128" s="91">
        <f t="shared" si="37"/>
        <v>196</v>
      </c>
      <c r="B128" s="216"/>
      <c r="C128" s="105">
        <f t="shared" si="38"/>
        <v>195</v>
      </c>
      <c r="D128" s="133"/>
      <c r="E128" s="133"/>
      <c r="F128" s="133"/>
      <c r="G128" s="133"/>
      <c r="H128" s="107">
        <f t="shared" si="39"/>
        <v>0</v>
      </c>
      <c r="I128" s="108" t="e">
        <f>H128/N122</f>
        <v>#DIV/0!</v>
      </c>
      <c r="J128" s="133"/>
      <c r="K128" s="109"/>
      <c r="L128" s="104"/>
      <c r="M128" s="104">
        <f>SUM(J122:J128)</f>
        <v>0</v>
      </c>
      <c r="N128" s="112" t="e">
        <f>M128/N122</f>
        <v>#DIV/0!</v>
      </c>
    </row>
    <row r="129" spans="1:14" x14ac:dyDescent="0.25">
      <c r="B129" s="208"/>
      <c r="C129" s="209"/>
      <c r="D129" s="209"/>
      <c r="E129" s="209"/>
      <c r="F129" s="209"/>
      <c r="G129" s="209"/>
      <c r="H129" s="209"/>
      <c r="I129" s="209"/>
      <c r="J129" s="209"/>
      <c r="K129" s="209"/>
      <c r="L129" s="209"/>
      <c r="M129" s="209"/>
      <c r="N129" s="210"/>
    </row>
    <row r="130" spans="1:14" x14ac:dyDescent="0.25">
      <c r="B130" s="104">
        <f>B120</f>
        <v>0</v>
      </c>
      <c r="C130" s="104" t="str">
        <f>C120</f>
        <v>LSL</v>
      </c>
      <c r="D130" s="195" t="s">
        <v>92</v>
      </c>
      <c r="E130" s="196"/>
      <c r="F130" s="196"/>
      <c r="G130" s="196"/>
      <c r="H130" s="197"/>
      <c r="I130" s="198" t="s">
        <v>102</v>
      </c>
      <c r="J130" s="198" t="s">
        <v>1</v>
      </c>
      <c r="K130" s="200" t="s">
        <v>93</v>
      </c>
      <c r="L130" s="201"/>
      <c r="M130" s="202"/>
      <c r="N130" s="206" t="s">
        <v>94</v>
      </c>
    </row>
    <row r="131" spans="1:14" x14ac:dyDescent="0.25">
      <c r="B131" s="104" t="s">
        <v>95</v>
      </c>
      <c r="C131" s="104" t="s">
        <v>86</v>
      </c>
      <c r="D131" s="104" t="s">
        <v>96</v>
      </c>
      <c r="E131" s="104" t="s">
        <v>97</v>
      </c>
      <c r="F131" s="104" t="s">
        <v>98</v>
      </c>
      <c r="G131" s="104" t="s">
        <v>99</v>
      </c>
      <c r="H131" s="104" t="s">
        <v>100</v>
      </c>
      <c r="I131" s="199"/>
      <c r="J131" s="199"/>
      <c r="K131" s="203"/>
      <c r="L131" s="204"/>
      <c r="M131" s="205"/>
      <c r="N131" s="207"/>
    </row>
    <row r="132" spans="1:14" x14ac:dyDescent="0.25">
      <c r="A132" s="91">
        <f>A122+7</f>
        <v>197</v>
      </c>
      <c r="B132" s="214">
        <f>(C138-N$3)/7</f>
        <v>28.857142857142858</v>
      </c>
      <c r="C132" s="105">
        <f>(N$3+(A128))</f>
        <v>196</v>
      </c>
      <c r="D132" s="133"/>
      <c r="E132" s="133"/>
      <c r="F132" s="133"/>
      <c r="G132" s="133"/>
      <c r="H132" s="107">
        <f>SUM(D132:G132)</f>
        <v>0</v>
      </c>
      <c r="I132" s="108" t="e">
        <f>H132/N132</f>
        <v>#DIV/0!</v>
      </c>
      <c r="J132" s="133"/>
      <c r="K132" s="109" t="s">
        <v>101</v>
      </c>
      <c r="L132" s="109" t="s">
        <v>100</v>
      </c>
      <c r="M132" s="109" t="s">
        <v>102</v>
      </c>
      <c r="N132" s="104">
        <f>N122-M138</f>
        <v>0</v>
      </c>
    </row>
    <row r="133" spans="1:14" x14ac:dyDescent="0.25">
      <c r="A133" s="91">
        <f t="shared" ref="A133:A138" si="40">A123+7</f>
        <v>198</v>
      </c>
      <c r="B133" s="215"/>
      <c r="C133" s="105">
        <f t="shared" ref="C133:C138" si="41">(N$3+(A132))</f>
        <v>197</v>
      </c>
      <c r="D133" s="133"/>
      <c r="E133" s="133"/>
      <c r="F133" s="133"/>
      <c r="G133" s="133"/>
      <c r="H133" s="107">
        <f t="shared" ref="H133:H138" si="42">SUM(D133:G133)</f>
        <v>0</v>
      </c>
      <c r="I133" s="108" t="e">
        <f>H133/N132</f>
        <v>#DIV/0!</v>
      </c>
      <c r="J133" s="133"/>
      <c r="K133" s="109" t="s">
        <v>103</v>
      </c>
      <c r="L133" s="107">
        <f>SUM(D132:E138)</f>
        <v>0</v>
      </c>
      <c r="M133" s="110" t="e">
        <f>L133/L136</f>
        <v>#DIV/0!</v>
      </c>
      <c r="N133" s="104" t="s">
        <v>104</v>
      </c>
    </row>
    <row r="134" spans="1:14" ht="15" customHeight="1" x14ac:dyDescent="0.25">
      <c r="A134" s="91">
        <f t="shared" si="40"/>
        <v>199</v>
      </c>
      <c r="B134" s="215"/>
      <c r="C134" s="105">
        <f t="shared" si="41"/>
        <v>198</v>
      </c>
      <c r="D134" s="133"/>
      <c r="E134" s="133"/>
      <c r="F134" s="133"/>
      <c r="G134" s="133"/>
      <c r="H134" s="107">
        <f t="shared" si="42"/>
        <v>0</v>
      </c>
      <c r="I134" s="108" t="e">
        <f>H134/N132</f>
        <v>#DIV/0!</v>
      </c>
      <c r="J134" s="133"/>
      <c r="K134" s="109" t="s">
        <v>105</v>
      </c>
      <c r="L134" s="107">
        <f>SUM(F132:F138)</f>
        <v>0</v>
      </c>
      <c r="M134" s="110" t="e">
        <f>L134/L136</f>
        <v>#DIV/0!</v>
      </c>
      <c r="N134" s="224" t="e">
        <f>(L136/7)/N132</f>
        <v>#DIV/0!</v>
      </c>
    </row>
    <row r="135" spans="1:14" x14ac:dyDescent="0.25">
      <c r="A135" s="91">
        <f t="shared" si="40"/>
        <v>200</v>
      </c>
      <c r="B135" s="215"/>
      <c r="C135" s="105">
        <f t="shared" si="41"/>
        <v>199</v>
      </c>
      <c r="D135" s="133"/>
      <c r="E135" s="133"/>
      <c r="F135" s="133"/>
      <c r="G135" s="133"/>
      <c r="H135" s="107">
        <f t="shared" si="42"/>
        <v>0</v>
      </c>
      <c r="I135" s="108" t="e">
        <f>H135/N132</f>
        <v>#DIV/0!</v>
      </c>
      <c r="J135" s="133"/>
      <c r="K135" s="109" t="s">
        <v>106</v>
      </c>
      <c r="L135" s="107">
        <f>SUM(G132:G138)</f>
        <v>0</v>
      </c>
      <c r="M135" s="110" t="e">
        <f>L135/L136</f>
        <v>#DIV/0!</v>
      </c>
      <c r="N135" s="225"/>
    </row>
    <row r="136" spans="1:14" x14ac:dyDescent="0.25">
      <c r="A136" s="91">
        <f t="shared" si="40"/>
        <v>201</v>
      </c>
      <c r="B136" s="215"/>
      <c r="C136" s="105">
        <f t="shared" si="41"/>
        <v>200</v>
      </c>
      <c r="D136" s="133"/>
      <c r="E136" s="133"/>
      <c r="F136" s="133"/>
      <c r="G136" s="133"/>
      <c r="H136" s="107">
        <f t="shared" si="42"/>
        <v>0</v>
      </c>
      <c r="I136" s="108" t="e">
        <f>H136/N132</f>
        <v>#DIV/0!</v>
      </c>
      <c r="J136" s="133"/>
      <c r="K136" s="109" t="s">
        <v>100</v>
      </c>
      <c r="L136" s="220">
        <f>SUM(H132:H138)</f>
        <v>0</v>
      </c>
      <c r="M136" s="221"/>
      <c r="N136" s="226"/>
    </row>
    <row r="137" spans="1:14" x14ac:dyDescent="0.25">
      <c r="A137" s="91">
        <f t="shared" si="40"/>
        <v>202</v>
      </c>
      <c r="B137" s="215"/>
      <c r="C137" s="105">
        <f t="shared" si="41"/>
        <v>201</v>
      </c>
      <c r="D137" s="133"/>
      <c r="E137" s="133"/>
      <c r="F137" s="133"/>
      <c r="G137" s="133"/>
      <c r="H137" s="107">
        <f t="shared" si="42"/>
        <v>0</v>
      </c>
      <c r="I137" s="108" t="e">
        <f>H137/N132</f>
        <v>#DIV/0!</v>
      </c>
      <c r="J137" s="133"/>
      <c r="K137" s="109"/>
      <c r="L137" s="111"/>
      <c r="M137" s="195" t="s">
        <v>1</v>
      </c>
      <c r="N137" s="197"/>
    </row>
    <row r="138" spans="1:14" x14ac:dyDescent="0.25">
      <c r="A138" s="91">
        <f t="shared" si="40"/>
        <v>203</v>
      </c>
      <c r="B138" s="216"/>
      <c r="C138" s="105">
        <f t="shared" si="41"/>
        <v>202</v>
      </c>
      <c r="D138" s="133"/>
      <c r="E138" s="133"/>
      <c r="F138" s="133"/>
      <c r="G138" s="133"/>
      <c r="H138" s="107">
        <f t="shared" si="42"/>
        <v>0</v>
      </c>
      <c r="I138" s="108" t="e">
        <f>H138/N132</f>
        <v>#DIV/0!</v>
      </c>
      <c r="J138" s="133"/>
      <c r="K138" s="109"/>
      <c r="L138" s="104"/>
      <c r="M138" s="104">
        <f>SUM(J132:J138)</f>
        <v>0</v>
      </c>
      <c r="N138" s="112" t="e">
        <f>M138/N132</f>
        <v>#DIV/0!</v>
      </c>
    </row>
    <row r="139" spans="1:14" x14ac:dyDescent="0.25">
      <c r="B139" s="208"/>
      <c r="C139" s="209"/>
      <c r="D139" s="209"/>
      <c r="E139" s="209"/>
      <c r="F139" s="209"/>
      <c r="G139" s="209"/>
      <c r="H139" s="209"/>
      <c r="I139" s="209"/>
      <c r="J139" s="209"/>
      <c r="K139" s="209"/>
      <c r="L139" s="209"/>
      <c r="M139" s="209"/>
      <c r="N139" s="210"/>
    </row>
    <row r="140" spans="1:14" x14ac:dyDescent="0.25">
      <c r="B140" s="104">
        <f>B130</f>
        <v>0</v>
      </c>
      <c r="C140" s="104" t="str">
        <f>C130</f>
        <v>LSL</v>
      </c>
      <c r="D140" s="195" t="s">
        <v>92</v>
      </c>
      <c r="E140" s="196"/>
      <c r="F140" s="196"/>
      <c r="G140" s="196"/>
      <c r="H140" s="197"/>
      <c r="I140" s="198" t="s">
        <v>102</v>
      </c>
      <c r="J140" s="198" t="s">
        <v>1</v>
      </c>
      <c r="K140" s="200" t="s">
        <v>93</v>
      </c>
      <c r="L140" s="201"/>
      <c r="M140" s="202"/>
      <c r="N140" s="206" t="s">
        <v>94</v>
      </c>
    </row>
    <row r="141" spans="1:14" x14ac:dyDescent="0.25">
      <c r="B141" s="104" t="s">
        <v>95</v>
      </c>
      <c r="C141" s="104" t="s">
        <v>86</v>
      </c>
      <c r="D141" s="104" t="s">
        <v>96</v>
      </c>
      <c r="E141" s="104" t="s">
        <v>97</v>
      </c>
      <c r="F141" s="104" t="s">
        <v>98</v>
      </c>
      <c r="G141" s="104" t="s">
        <v>99</v>
      </c>
      <c r="H141" s="104" t="s">
        <v>100</v>
      </c>
      <c r="I141" s="199"/>
      <c r="J141" s="199"/>
      <c r="K141" s="203"/>
      <c r="L141" s="204"/>
      <c r="M141" s="205"/>
      <c r="N141" s="207"/>
    </row>
    <row r="142" spans="1:14" x14ac:dyDescent="0.25">
      <c r="A142" s="91">
        <f>A132+7</f>
        <v>204</v>
      </c>
      <c r="B142" s="214">
        <f>(C148-N$3)/7</f>
        <v>29.857142857142858</v>
      </c>
      <c r="C142" s="105">
        <f>(N$3+(A138))</f>
        <v>203</v>
      </c>
      <c r="D142" s="133"/>
      <c r="E142" s="133"/>
      <c r="F142" s="133"/>
      <c r="G142" s="133"/>
      <c r="H142" s="107">
        <f>SUM(D142:G142)</f>
        <v>0</v>
      </c>
      <c r="I142" s="108" t="e">
        <f>H142/N142</f>
        <v>#DIV/0!</v>
      </c>
      <c r="J142" s="133"/>
      <c r="K142" s="109" t="s">
        <v>101</v>
      </c>
      <c r="L142" s="109" t="s">
        <v>100</v>
      </c>
      <c r="M142" s="109" t="s">
        <v>102</v>
      </c>
      <c r="N142" s="104">
        <f>N132-M148</f>
        <v>0</v>
      </c>
    </row>
    <row r="143" spans="1:14" x14ac:dyDescent="0.25">
      <c r="A143" s="91">
        <f t="shared" ref="A143:A148" si="43">A133+7</f>
        <v>205</v>
      </c>
      <c r="B143" s="215"/>
      <c r="C143" s="105">
        <f t="shared" ref="C143:C148" si="44">(N$3+(A142))</f>
        <v>204</v>
      </c>
      <c r="D143" s="133"/>
      <c r="E143" s="133"/>
      <c r="F143" s="133"/>
      <c r="G143" s="133"/>
      <c r="H143" s="107">
        <f t="shared" ref="H143:H148" si="45">SUM(D143:G143)</f>
        <v>0</v>
      </c>
      <c r="I143" s="108" t="e">
        <f>H143/N142</f>
        <v>#DIV/0!</v>
      </c>
      <c r="J143" s="133"/>
      <c r="K143" s="109" t="s">
        <v>103</v>
      </c>
      <c r="L143" s="107">
        <f>SUM(D142:E148)</f>
        <v>0</v>
      </c>
      <c r="M143" s="110" t="e">
        <f>L143/L146</f>
        <v>#DIV/0!</v>
      </c>
      <c r="N143" s="104" t="s">
        <v>104</v>
      </c>
    </row>
    <row r="144" spans="1:14" ht="15" customHeight="1" x14ac:dyDescent="0.25">
      <c r="A144" s="91">
        <f t="shared" si="43"/>
        <v>206</v>
      </c>
      <c r="B144" s="215"/>
      <c r="C144" s="105">
        <f t="shared" si="44"/>
        <v>205</v>
      </c>
      <c r="D144" s="133"/>
      <c r="E144" s="133"/>
      <c r="F144" s="133"/>
      <c r="G144" s="133"/>
      <c r="H144" s="107">
        <f t="shared" si="45"/>
        <v>0</v>
      </c>
      <c r="I144" s="108" t="e">
        <f>H144/N142</f>
        <v>#DIV/0!</v>
      </c>
      <c r="J144" s="133"/>
      <c r="K144" s="109" t="s">
        <v>105</v>
      </c>
      <c r="L144" s="107">
        <f>SUM(F142:F148)</f>
        <v>0</v>
      </c>
      <c r="M144" s="110" t="e">
        <f>L144/L146</f>
        <v>#DIV/0!</v>
      </c>
      <c r="N144" s="224" t="e">
        <f>(L146/7)/N142</f>
        <v>#DIV/0!</v>
      </c>
    </row>
    <row r="145" spans="1:14" x14ac:dyDescent="0.25">
      <c r="A145" s="91">
        <f t="shared" si="43"/>
        <v>207</v>
      </c>
      <c r="B145" s="215"/>
      <c r="C145" s="105">
        <f t="shared" si="44"/>
        <v>206</v>
      </c>
      <c r="D145" s="133"/>
      <c r="E145" s="133"/>
      <c r="F145" s="133"/>
      <c r="G145" s="133"/>
      <c r="H145" s="107">
        <f t="shared" si="45"/>
        <v>0</v>
      </c>
      <c r="I145" s="108" t="e">
        <f>H145/N142</f>
        <v>#DIV/0!</v>
      </c>
      <c r="J145" s="133"/>
      <c r="K145" s="109" t="s">
        <v>106</v>
      </c>
      <c r="L145" s="107">
        <f>SUM(G142:G148)</f>
        <v>0</v>
      </c>
      <c r="M145" s="110" t="e">
        <f>L145/L146</f>
        <v>#DIV/0!</v>
      </c>
      <c r="N145" s="225"/>
    </row>
    <row r="146" spans="1:14" x14ac:dyDescent="0.25">
      <c r="A146" s="91">
        <f t="shared" si="43"/>
        <v>208</v>
      </c>
      <c r="B146" s="215"/>
      <c r="C146" s="105">
        <f t="shared" si="44"/>
        <v>207</v>
      </c>
      <c r="D146" s="133"/>
      <c r="E146" s="133"/>
      <c r="F146" s="133"/>
      <c r="G146" s="133"/>
      <c r="H146" s="107">
        <f t="shared" si="45"/>
        <v>0</v>
      </c>
      <c r="I146" s="108" t="e">
        <f>H146/N142</f>
        <v>#DIV/0!</v>
      </c>
      <c r="J146" s="133"/>
      <c r="K146" s="109" t="s">
        <v>100</v>
      </c>
      <c r="L146" s="220">
        <f>SUM(H142:H148)</f>
        <v>0</v>
      </c>
      <c r="M146" s="221"/>
      <c r="N146" s="226"/>
    </row>
    <row r="147" spans="1:14" x14ac:dyDescent="0.25">
      <c r="A147" s="91">
        <f t="shared" si="43"/>
        <v>209</v>
      </c>
      <c r="B147" s="215"/>
      <c r="C147" s="105">
        <f t="shared" si="44"/>
        <v>208</v>
      </c>
      <c r="D147" s="133"/>
      <c r="E147" s="133"/>
      <c r="F147" s="133"/>
      <c r="G147" s="133"/>
      <c r="H147" s="107">
        <f t="shared" si="45"/>
        <v>0</v>
      </c>
      <c r="I147" s="108" t="e">
        <f>H147/N142</f>
        <v>#DIV/0!</v>
      </c>
      <c r="J147" s="133"/>
      <c r="K147" s="109"/>
      <c r="L147" s="111"/>
      <c r="M147" s="195" t="s">
        <v>1</v>
      </c>
      <c r="N147" s="197"/>
    </row>
    <row r="148" spans="1:14" x14ac:dyDescent="0.25">
      <c r="A148" s="91">
        <f t="shared" si="43"/>
        <v>210</v>
      </c>
      <c r="B148" s="216"/>
      <c r="C148" s="105">
        <f t="shared" si="44"/>
        <v>209</v>
      </c>
      <c r="D148" s="133"/>
      <c r="E148" s="133"/>
      <c r="F148" s="133"/>
      <c r="G148" s="133"/>
      <c r="H148" s="107">
        <f t="shared" si="45"/>
        <v>0</v>
      </c>
      <c r="I148" s="108" t="e">
        <f>H148/N142</f>
        <v>#DIV/0!</v>
      </c>
      <c r="J148" s="133"/>
      <c r="K148" s="109"/>
      <c r="L148" s="104"/>
      <c r="M148" s="104">
        <f>SUM(J142:J148)</f>
        <v>0</v>
      </c>
      <c r="N148" s="112" t="e">
        <f>M148/N142</f>
        <v>#DIV/0!</v>
      </c>
    </row>
    <row r="149" spans="1:14" x14ac:dyDescent="0.25">
      <c r="B149" s="208"/>
      <c r="C149" s="209"/>
      <c r="D149" s="209"/>
      <c r="E149" s="209"/>
      <c r="F149" s="209"/>
      <c r="G149" s="209"/>
      <c r="H149" s="209"/>
      <c r="I149" s="209"/>
      <c r="J149" s="209"/>
      <c r="K149" s="209"/>
      <c r="L149" s="209"/>
      <c r="M149" s="209"/>
      <c r="N149" s="210"/>
    </row>
    <row r="150" spans="1:14" x14ac:dyDescent="0.25">
      <c r="B150" s="104">
        <f>B140</f>
        <v>0</v>
      </c>
      <c r="C150" s="104" t="str">
        <f>C140</f>
        <v>LSL</v>
      </c>
      <c r="D150" s="195" t="s">
        <v>92</v>
      </c>
      <c r="E150" s="196"/>
      <c r="F150" s="196"/>
      <c r="G150" s="196"/>
      <c r="H150" s="197"/>
      <c r="I150" s="198" t="s">
        <v>102</v>
      </c>
      <c r="J150" s="198" t="s">
        <v>1</v>
      </c>
      <c r="K150" s="200" t="s">
        <v>93</v>
      </c>
      <c r="L150" s="201"/>
      <c r="M150" s="202"/>
      <c r="N150" s="206" t="s">
        <v>94</v>
      </c>
    </row>
    <row r="151" spans="1:14" x14ac:dyDescent="0.25">
      <c r="B151" s="104" t="s">
        <v>95</v>
      </c>
      <c r="C151" s="104" t="s">
        <v>86</v>
      </c>
      <c r="D151" s="104" t="s">
        <v>96</v>
      </c>
      <c r="E151" s="104" t="s">
        <v>97</v>
      </c>
      <c r="F151" s="104" t="s">
        <v>98</v>
      </c>
      <c r="G151" s="104" t="s">
        <v>99</v>
      </c>
      <c r="H151" s="104" t="s">
        <v>100</v>
      </c>
      <c r="I151" s="199"/>
      <c r="J151" s="199"/>
      <c r="K151" s="203"/>
      <c r="L151" s="204"/>
      <c r="M151" s="205"/>
      <c r="N151" s="207"/>
    </row>
    <row r="152" spans="1:14" x14ac:dyDescent="0.25">
      <c r="A152" s="91">
        <f>A142+7</f>
        <v>211</v>
      </c>
      <c r="B152" s="214">
        <f>(C158-N$3)/7</f>
        <v>30.857142857142858</v>
      </c>
      <c r="C152" s="105">
        <f>(N$3+(A148))</f>
        <v>210</v>
      </c>
      <c r="D152" s="133"/>
      <c r="E152" s="133"/>
      <c r="F152" s="133"/>
      <c r="G152" s="133"/>
      <c r="H152" s="107">
        <f>SUM(D152:G152)</f>
        <v>0</v>
      </c>
      <c r="I152" s="108" t="e">
        <f>H152/N152</f>
        <v>#DIV/0!</v>
      </c>
      <c r="J152" s="133"/>
      <c r="K152" s="109" t="s">
        <v>101</v>
      </c>
      <c r="L152" s="109" t="s">
        <v>100</v>
      </c>
      <c r="M152" s="109" t="s">
        <v>102</v>
      </c>
      <c r="N152" s="104">
        <f>N142-M158</f>
        <v>0</v>
      </c>
    </row>
    <row r="153" spans="1:14" x14ac:dyDescent="0.25">
      <c r="A153" s="91">
        <f t="shared" ref="A153:A158" si="46">A143+7</f>
        <v>212</v>
      </c>
      <c r="B153" s="215"/>
      <c r="C153" s="105">
        <f t="shared" ref="C153:C158" si="47">(N$3+(A152))</f>
        <v>211</v>
      </c>
      <c r="D153" s="133"/>
      <c r="E153" s="133"/>
      <c r="F153" s="133"/>
      <c r="G153" s="133"/>
      <c r="H153" s="107">
        <f t="shared" ref="H153:H158" si="48">SUM(D153:G153)</f>
        <v>0</v>
      </c>
      <c r="I153" s="108" t="e">
        <f>H153/N152</f>
        <v>#DIV/0!</v>
      </c>
      <c r="J153" s="133"/>
      <c r="K153" s="109" t="s">
        <v>103</v>
      </c>
      <c r="L153" s="107">
        <f>SUM(D152:E158)</f>
        <v>0</v>
      </c>
      <c r="M153" s="110" t="e">
        <f>L153/L156</f>
        <v>#DIV/0!</v>
      </c>
      <c r="N153" s="104" t="s">
        <v>104</v>
      </c>
    </row>
    <row r="154" spans="1:14" ht="15" customHeight="1" x14ac:dyDescent="0.25">
      <c r="A154" s="91">
        <f t="shared" si="46"/>
        <v>213</v>
      </c>
      <c r="B154" s="215"/>
      <c r="C154" s="105">
        <f t="shared" si="47"/>
        <v>212</v>
      </c>
      <c r="D154" s="133"/>
      <c r="E154" s="133"/>
      <c r="F154" s="133"/>
      <c r="G154" s="133"/>
      <c r="H154" s="107">
        <f t="shared" si="48"/>
        <v>0</v>
      </c>
      <c r="I154" s="108" t="e">
        <f>H154/N152</f>
        <v>#DIV/0!</v>
      </c>
      <c r="J154" s="133"/>
      <c r="K154" s="109" t="s">
        <v>105</v>
      </c>
      <c r="L154" s="107">
        <f>SUM(F152:F158)</f>
        <v>0</v>
      </c>
      <c r="M154" s="110" t="e">
        <f>L154/L156</f>
        <v>#DIV/0!</v>
      </c>
      <c r="N154" s="224" t="e">
        <f>(L156/7)/N152</f>
        <v>#DIV/0!</v>
      </c>
    </row>
    <row r="155" spans="1:14" x14ac:dyDescent="0.25">
      <c r="A155" s="91">
        <f t="shared" si="46"/>
        <v>214</v>
      </c>
      <c r="B155" s="215"/>
      <c r="C155" s="105">
        <f t="shared" si="47"/>
        <v>213</v>
      </c>
      <c r="D155" s="133"/>
      <c r="E155" s="133"/>
      <c r="F155" s="133"/>
      <c r="G155" s="133"/>
      <c r="H155" s="107">
        <f t="shared" si="48"/>
        <v>0</v>
      </c>
      <c r="I155" s="108" t="e">
        <f>H155/N152</f>
        <v>#DIV/0!</v>
      </c>
      <c r="J155" s="133"/>
      <c r="K155" s="109" t="s">
        <v>106</v>
      </c>
      <c r="L155" s="107">
        <f>SUM(G152:G158)</f>
        <v>0</v>
      </c>
      <c r="M155" s="110" t="e">
        <f>L155/L156</f>
        <v>#DIV/0!</v>
      </c>
      <c r="N155" s="225"/>
    </row>
    <row r="156" spans="1:14" x14ac:dyDescent="0.25">
      <c r="A156" s="91">
        <f t="shared" si="46"/>
        <v>215</v>
      </c>
      <c r="B156" s="215"/>
      <c r="C156" s="105">
        <f t="shared" si="47"/>
        <v>214</v>
      </c>
      <c r="D156" s="133"/>
      <c r="E156" s="133"/>
      <c r="F156" s="133"/>
      <c r="G156" s="133"/>
      <c r="H156" s="107">
        <f t="shared" si="48"/>
        <v>0</v>
      </c>
      <c r="I156" s="108" t="e">
        <f>H156/N152</f>
        <v>#DIV/0!</v>
      </c>
      <c r="J156" s="133"/>
      <c r="K156" s="109" t="s">
        <v>100</v>
      </c>
      <c r="L156" s="220">
        <f>SUM(H152:H158)</f>
        <v>0</v>
      </c>
      <c r="M156" s="221"/>
      <c r="N156" s="226"/>
    </row>
    <row r="157" spans="1:14" x14ac:dyDescent="0.25">
      <c r="A157" s="91">
        <f t="shared" si="46"/>
        <v>216</v>
      </c>
      <c r="B157" s="215"/>
      <c r="C157" s="105">
        <f t="shared" si="47"/>
        <v>215</v>
      </c>
      <c r="D157" s="133"/>
      <c r="E157" s="133"/>
      <c r="F157" s="133"/>
      <c r="G157" s="133"/>
      <c r="H157" s="107">
        <f t="shared" si="48"/>
        <v>0</v>
      </c>
      <c r="I157" s="108" t="e">
        <f>H157/N152</f>
        <v>#DIV/0!</v>
      </c>
      <c r="J157" s="133"/>
      <c r="K157" s="109"/>
      <c r="L157" s="111"/>
      <c r="M157" s="195" t="s">
        <v>1</v>
      </c>
      <c r="N157" s="197"/>
    </row>
    <row r="158" spans="1:14" x14ac:dyDescent="0.25">
      <c r="A158" s="91">
        <f t="shared" si="46"/>
        <v>217</v>
      </c>
      <c r="B158" s="216"/>
      <c r="C158" s="105">
        <f t="shared" si="47"/>
        <v>216</v>
      </c>
      <c r="D158" s="133"/>
      <c r="E158" s="133"/>
      <c r="F158" s="133"/>
      <c r="G158" s="133"/>
      <c r="H158" s="107">
        <f t="shared" si="48"/>
        <v>0</v>
      </c>
      <c r="I158" s="108" t="e">
        <f>H158/N152</f>
        <v>#DIV/0!</v>
      </c>
      <c r="J158" s="133"/>
      <c r="K158" s="109"/>
      <c r="L158" s="104"/>
      <c r="M158" s="104">
        <f>SUM(J152:J158)</f>
        <v>0</v>
      </c>
      <c r="N158" s="112" t="e">
        <f>M158/N152</f>
        <v>#DIV/0!</v>
      </c>
    </row>
    <row r="159" spans="1:14" x14ac:dyDescent="0.25">
      <c r="B159" s="208"/>
      <c r="C159" s="209"/>
      <c r="D159" s="209"/>
      <c r="E159" s="209"/>
      <c r="F159" s="209"/>
      <c r="G159" s="209"/>
      <c r="H159" s="209"/>
      <c r="I159" s="209"/>
      <c r="J159" s="209"/>
      <c r="K159" s="209"/>
      <c r="L159" s="209"/>
      <c r="M159" s="209"/>
      <c r="N159" s="210"/>
    </row>
    <row r="160" spans="1:14" x14ac:dyDescent="0.25">
      <c r="B160" s="104">
        <f>B150</f>
        <v>0</v>
      </c>
      <c r="C160" s="104" t="str">
        <f>C150</f>
        <v>LSL</v>
      </c>
      <c r="D160" s="195" t="s">
        <v>92</v>
      </c>
      <c r="E160" s="196"/>
      <c r="F160" s="196"/>
      <c r="G160" s="196"/>
      <c r="H160" s="197"/>
      <c r="I160" s="198" t="s">
        <v>102</v>
      </c>
      <c r="J160" s="198" t="s">
        <v>1</v>
      </c>
      <c r="K160" s="200" t="s">
        <v>93</v>
      </c>
      <c r="L160" s="201"/>
      <c r="M160" s="202"/>
      <c r="N160" s="206" t="s">
        <v>94</v>
      </c>
    </row>
    <row r="161" spans="1:14" x14ac:dyDescent="0.25">
      <c r="B161" s="104" t="s">
        <v>95</v>
      </c>
      <c r="C161" s="104" t="s">
        <v>86</v>
      </c>
      <c r="D161" s="104" t="s">
        <v>96</v>
      </c>
      <c r="E161" s="104" t="s">
        <v>97</v>
      </c>
      <c r="F161" s="104" t="s">
        <v>98</v>
      </c>
      <c r="G161" s="104" t="s">
        <v>99</v>
      </c>
      <c r="H161" s="104" t="s">
        <v>100</v>
      </c>
      <c r="I161" s="199"/>
      <c r="J161" s="199"/>
      <c r="K161" s="203"/>
      <c r="L161" s="204"/>
      <c r="M161" s="205"/>
      <c r="N161" s="207"/>
    </row>
    <row r="162" spans="1:14" x14ac:dyDescent="0.25">
      <c r="A162" s="91">
        <f>A152+7</f>
        <v>218</v>
      </c>
      <c r="B162" s="214">
        <f>(C168-N$3)/7</f>
        <v>31.857142857142858</v>
      </c>
      <c r="C162" s="105">
        <f>(N$3+(A158))</f>
        <v>217</v>
      </c>
      <c r="D162" s="133"/>
      <c r="E162" s="133"/>
      <c r="F162" s="133"/>
      <c r="G162" s="133"/>
      <c r="H162" s="107">
        <f>SUM(D162:G162)</f>
        <v>0</v>
      </c>
      <c r="I162" s="108" t="e">
        <f>H162/N162</f>
        <v>#DIV/0!</v>
      </c>
      <c r="J162" s="133"/>
      <c r="K162" s="109" t="s">
        <v>101</v>
      </c>
      <c r="L162" s="109" t="s">
        <v>100</v>
      </c>
      <c r="M162" s="109" t="s">
        <v>102</v>
      </c>
      <c r="N162" s="104">
        <f>N152-M168</f>
        <v>0</v>
      </c>
    </row>
    <row r="163" spans="1:14" x14ac:dyDescent="0.25">
      <c r="A163" s="91">
        <f t="shared" ref="A163:A168" si="49">A153+7</f>
        <v>219</v>
      </c>
      <c r="B163" s="215"/>
      <c r="C163" s="105">
        <f t="shared" ref="C163:C168" si="50">(N$3+(A162))</f>
        <v>218</v>
      </c>
      <c r="D163" s="133"/>
      <c r="E163" s="133"/>
      <c r="F163" s="133"/>
      <c r="G163" s="133"/>
      <c r="H163" s="107">
        <f t="shared" ref="H163:H168" si="51">SUM(D163:G163)</f>
        <v>0</v>
      </c>
      <c r="I163" s="108" t="e">
        <f>H163/N162</f>
        <v>#DIV/0!</v>
      </c>
      <c r="J163" s="133"/>
      <c r="K163" s="109" t="s">
        <v>103</v>
      </c>
      <c r="L163" s="107">
        <f>SUM(D162:E168)</f>
        <v>0</v>
      </c>
      <c r="M163" s="110" t="e">
        <f>L163/L166</f>
        <v>#DIV/0!</v>
      </c>
      <c r="N163" s="104" t="s">
        <v>104</v>
      </c>
    </row>
    <row r="164" spans="1:14" ht="15" customHeight="1" x14ac:dyDescent="0.25">
      <c r="A164" s="91">
        <f t="shared" si="49"/>
        <v>220</v>
      </c>
      <c r="B164" s="215"/>
      <c r="C164" s="105">
        <f t="shared" si="50"/>
        <v>219</v>
      </c>
      <c r="D164" s="133"/>
      <c r="E164" s="133"/>
      <c r="F164" s="133"/>
      <c r="G164" s="133"/>
      <c r="H164" s="107">
        <f t="shared" si="51"/>
        <v>0</v>
      </c>
      <c r="I164" s="108" t="e">
        <f>H164/N162</f>
        <v>#DIV/0!</v>
      </c>
      <c r="J164" s="133"/>
      <c r="K164" s="109" t="s">
        <v>105</v>
      </c>
      <c r="L164" s="107">
        <f>SUM(F162:F168)</f>
        <v>0</v>
      </c>
      <c r="M164" s="110" t="e">
        <f>L164/L166</f>
        <v>#DIV/0!</v>
      </c>
      <c r="N164" s="224" t="e">
        <f>(L166/7)/N162</f>
        <v>#DIV/0!</v>
      </c>
    </row>
    <row r="165" spans="1:14" x14ac:dyDescent="0.25">
      <c r="A165" s="91">
        <f t="shared" si="49"/>
        <v>221</v>
      </c>
      <c r="B165" s="215"/>
      <c r="C165" s="105">
        <f t="shared" si="50"/>
        <v>220</v>
      </c>
      <c r="D165" s="133"/>
      <c r="E165" s="133"/>
      <c r="F165" s="133"/>
      <c r="G165" s="133"/>
      <c r="H165" s="107">
        <f t="shared" si="51"/>
        <v>0</v>
      </c>
      <c r="I165" s="108" t="e">
        <f>H165/N162</f>
        <v>#DIV/0!</v>
      </c>
      <c r="J165" s="133"/>
      <c r="K165" s="109" t="s">
        <v>106</v>
      </c>
      <c r="L165" s="107">
        <f>SUM(G162:G168)</f>
        <v>0</v>
      </c>
      <c r="M165" s="110" t="e">
        <f>L165/L166</f>
        <v>#DIV/0!</v>
      </c>
      <c r="N165" s="225"/>
    </row>
    <row r="166" spans="1:14" x14ac:dyDescent="0.25">
      <c r="A166" s="91">
        <f t="shared" si="49"/>
        <v>222</v>
      </c>
      <c r="B166" s="215"/>
      <c r="C166" s="105">
        <f t="shared" si="50"/>
        <v>221</v>
      </c>
      <c r="D166" s="133"/>
      <c r="E166" s="133"/>
      <c r="F166" s="133"/>
      <c r="G166" s="133"/>
      <c r="H166" s="107">
        <f t="shared" si="51"/>
        <v>0</v>
      </c>
      <c r="I166" s="108" t="e">
        <f>H166/N162</f>
        <v>#DIV/0!</v>
      </c>
      <c r="J166" s="133"/>
      <c r="K166" s="109" t="s">
        <v>100</v>
      </c>
      <c r="L166" s="220">
        <f>SUM(H162:H168)</f>
        <v>0</v>
      </c>
      <c r="M166" s="221"/>
      <c r="N166" s="226"/>
    </row>
    <row r="167" spans="1:14" x14ac:dyDescent="0.25">
      <c r="A167" s="91">
        <f t="shared" si="49"/>
        <v>223</v>
      </c>
      <c r="B167" s="215"/>
      <c r="C167" s="105">
        <f t="shared" si="50"/>
        <v>222</v>
      </c>
      <c r="D167" s="133"/>
      <c r="E167" s="133"/>
      <c r="F167" s="133"/>
      <c r="G167" s="133"/>
      <c r="H167" s="107">
        <f t="shared" si="51"/>
        <v>0</v>
      </c>
      <c r="I167" s="108" t="e">
        <f>H167/N162</f>
        <v>#DIV/0!</v>
      </c>
      <c r="J167" s="133"/>
      <c r="K167" s="109"/>
      <c r="L167" s="111"/>
      <c r="M167" s="195" t="s">
        <v>1</v>
      </c>
      <c r="N167" s="197"/>
    </row>
    <row r="168" spans="1:14" x14ac:dyDescent="0.25">
      <c r="A168" s="91">
        <f t="shared" si="49"/>
        <v>224</v>
      </c>
      <c r="B168" s="216"/>
      <c r="C168" s="105">
        <f t="shared" si="50"/>
        <v>223</v>
      </c>
      <c r="D168" s="133"/>
      <c r="E168" s="133"/>
      <c r="F168" s="133"/>
      <c r="G168" s="133"/>
      <c r="H168" s="107">
        <f t="shared" si="51"/>
        <v>0</v>
      </c>
      <c r="I168" s="108" t="e">
        <f>H168/N162</f>
        <v>#DIV/0!</v>
      </c>
      <c r="J168" s="133"/>
      <c r="K168" s="109"/>
      <c r="L168" s="104"/>
      <c r="M168" s="104">
        <f>SUM(J162:J168)</f>
        <v>0</v>
      </c>
      <c r="N168" s="112" t="e">
        <f>M168/N162</f>
        <v>#DIV/0!</v>
      </c>
    </row>
    <row r="169" spans="1:14" x14ac:dyDescent="0.25">
      <c r="B169" s="208"/>
      <c r="C169" s="209"/>
      <c r="D169" s="209"/>
      <c r="E169" s="209"/>
      <c r="F169" s="209"/>
      <c r="G169" s="209"/>
      <c r="H169" s="209"/>
      <c r="I169" s="209"/>
      <c r="J169" s="209"/>
      <c r="K169" s="209"/>
      <c r="L169" s="209"/>
      <c r="M169" s="209"/>
      <c r="N169" s="210"/>
    </row>
    <row r="170" spans="1:14" x14ac:dyDescent="0.25">
      <c r="B170" s="104">
        <f>B160</f>
        <v>0</v>
      </c>
      <c r="C170" s="104" t="str">
        <f>C160</f>
        <v>LSL</v>
      </c>
      <c r="D170" s="195" t="s">
        <v>92</v>
      </c>
      <c r="E170" s="196"/>
      <c r="F170" s="196"/>
      <c r="G170" s="196"/>
      <c r="H170" s="197"/>
      <c r="I170" s="198" t="s">
        <v>102</v>
      </c>
      <c r="J170" s="198" t="s">
        <v>1</v>
      </c>
      <c r="K170" s="200" t="s">
        <v>93</v>
      </c>
      <c r="L170" s="201"/>
      <c r="M170" s="202"/>
      <c r="N170" s="206" t="s">
        <v>94</v>
      </c>
    </row>
    <row r="171" spans="1:14" x14ac:dyDescent="0.25">
      <c r="B171" s="104" t="s">
        <v>95</v>
      </c>
      <c r="C171" s="104" t="s">
        <v>86</v>
      </c>
      <c r="D171" s="104" t="s">
        <v>96</v>
      </c>
      <c r="E171" s="104" t="s">
        <v>97</v>
      </c>
      <c r="F171" s="104" t="s">
        <v>98</v>
      </c>
      <c r="G171" s="104" t="s">
        <v>99</v>
      </c>
      <c r="H171" s="104" t="s">
        <v>100</v>
      </c>
      <c r="I171" s="199"/>
      <c r="J171" s="199"/>
      <c r="K171" s="203"/>
      <c r="L171" s="204"/>
      <c r="M171" s="205"/>
      <c r="N171" s="207"/>
    </row>
    <row r="172" spans="1:14" x14ac:dyDescent="0.25">
      <c r="A172" s="91">
        <f>A162+7</f>
        <v>225</v>
      </c>
      <c r="B172" s="214">
        <f>(C178-N$3)/7</f>
        <v>32.857142857142854</v>
      </c>
      <c r="C172" s="105">
        <f>(N$3+(A168))</f>
        <v>224</v>
      </c>
      <c r="D172" s="133"/>
      <c r="E172" s="133"/>
      <c r="F172" s="133"/>
      <c r="G172" s="133"/>
      <c r="H172" s="107">
        <f>SUM(D172:G172)</f>
        <v>0</v>
      </c>
      <c r="I172" s="108" t="e">
        <f>H172/N172</f>
        <v>#DIV/0!</v>
      </c>
      <c r="J172" s="133"/>
      <c r="K172" s="109" t="s">
        <v>101</v>
      </c>
      <c r="L172" s="109" t="s">
        <v>100</v>
      </c>
      <c r="M172" s="109" t="s">
        <v>102</v>
      </c>
      <c r="N172" s="104">
        <f>N162-M178</f>
        <v>0</v>
      </c>
    </row>
    <row r="173" spans="1:14" x14ac:dyDescent="0.25">
      <c r="A173" s="91">
        <f t="shared" ref="A173:A178" si="52">A163+7</f>
        <v>226</v>
      </c>
      <c r="B173" s="215"/>
      <c r="C173" s="105">
        <f t="shared" ref="C173:C178" si="53">(N$3+(A172))</f>
        <v>225</v>
      </c>
      <c r="D173" s="133"/>
      <c r="E173" s="133"/>
      <c r="F173" s="133"/>
      <c r="G173" s="133"/>
      <c r="H173" s="107">
        <f t="shared" ref="H173:H178" si="54">SUM(D173:G173)</f>
        <v>0</v>
      </c>
      <c r="I173" s="108" t="e">
        <f>H173/N172</f>
        <v>#DIV/0!</v>
      </c>
      <c r="J173" s="133"/>
      <c r="K173" s="109" t="s">
        <v>103</v>
      </c>
      <c r="L173" s="107">
        <f>SUM(D172:E178)</f>
        <v>0</v>
      </c>
      <c r="M173" s="110" t="e">
        <f>L173/L176</f>
        <v>#DIV/0!</v>
      </c>
      <c r="N173" s="104" t="s">
        <v>104</v>
      </c>
    </row>
    <row r="174" spans="1:14" ht="15" customHeight="1" x14ac:dyDescent="0.25">
      <c r="A174" s="91">
        <f t="shared" si="52"/>
        <v>227</v>
      </c>
      <c r="B174" s="215"/>
      <c r="C174" s="105">
        <f t="shared" si="53"/>
        <v>226</v>
      </c>
      <c r="D174" s="133"/>
      <c r="E174" s="133"/>
      <c r="F174" s="133"/>
      <c r="G174" s="133"/>
      <c r="H174" s="107">
        <f t="shared" si="54"/>
        <v>0</v>
      </c>
      <c r="I174" s="108" t="e">
        <f>H174/N172</f>
        <v>#DIV/0!</v>
      </c>
      <c r="J174" s="133"/>
      <c r="K174" s="109" t="s">
        <v>105</v>
      </c>
      <c r="L174" s="107">
        <f>SUM(F172:F178)</f>
        <v>0</v>
      </c>
      <c r="M174" s="110" t="e">
        <f>L174/L176</f>
        <v>#DIV/0!</v>
      </c>
      <c r="N174" s="224" t="e">
        <f>(L176/7)/N172</f>
        <v>#DIV/0!</v>
      </c>
    </row>
    <row r="175" spans="1:14" x14ac:dyDescent="0.25">
      <c r="A175" s="91">
        <f t="shared" si="52"/>
        <v>228</v>
      </c>
      <c r="B175" s="215"/>
      <c r="C175" s="105">
        <f t="shared" si="53"/>
        <v>227</v>
      </c>
      <c r="D175" s="133"/>
      <c r="E175" s="133"/>
      <c r="F175" s="133"/>
      <c r="G175" s="133"/>
      <c r="H175" s="107">
        <f t="shared" si="54"/>
        <v>0</v>
      </c>
      <c r="I175" s="108" t="e">
        <f>H175/N172</f>
        <v>#DIV/0!</v>
      </c>
      <c r="J175" s="133"/>
      <c r="K175" s="109" t="s">
        <v>106</v>
      </c>
      <c r="L175" s="107">
        <f>SUM(G172:G178)</f>
        <v>0</v>
      </c>
      <c r="M175" s="110" t="e">
        <f>L175/L176</f>
        <v>#DIV/0!</v>
      </c>
      <c r="N175" s="225"/>
    </row>
    <row r="176" spans="1:14" x14ac:dyDescent="0.25">
      <c r="A176" s="91">
        <f t="shared" si="52"/>
        <v>229</v>
      </c>
      <c r="B176" s="215"/>
      <c r="C176" s="105">
        <f t="shared" si="53"/>
        <v>228</v>
      </c>
      <c r="D176" s="133"/>
      <c r="E176" s="133"/>
      <c r="F176" s="133"/>
      <c r="G176" s="133"/>
      <c r="H176" s="107">
        <f t="shared" si="54"/>
        <v>0</v>
      </c>
      <c r="I176" s="108" t="e">
        <f>H176/N172</f>
        <v>#DIV/0!</v>
      </c>
      <c r="J176" s="133"/>
      <c r="K176" s="109" t="s">
        <v>100</v>
      </c>
      <c r="L176" s="220">
        <f>SUM(H172:H178)</f>
        <v>0</v>
      </c>
      <c r="M176" s="221"/>
      <c r="N176" s="226"/>
    </row>
    <row r="177" spans="1:14" x14ac:dyDescent="0.25">
      <c r="A177" s="91">
        <f t="shared" si="52"/>
        <v>230</v>
      </c>
      <c r="B177" s="215"/>
      <c r="C177" s="105">
        <f t="shared" si="53"/>
        <v>229</v>
      </c>
      <c r="D177" s="133"/>
      <c r="E177" s="133"/>
      <c r="F177" s="133"/>
      <c r="G177" s="133"/>
      <c r="H177" s="107">
        <f t="shared" si="54"/>
        <v>0</v>
      </c>
      <c r="I177" s="108" t="e">
        <f>H177/N172</f>
        <v>#DIV/0!</v>
      </c>
      <c r="J177" s="133"/>
      <c r="K177" s="109"/>
      <c r="L177" s="111"/>
      <c r="M177" s="195" t="s">
        <v>1</v>
      </c>
      <c r="N177" s="197"/>
    </row>
    <row r="178" spans="1:14" x14ac:dyDescent="0.25">
      <c r="A178" s="91">
        <f t="shared" si="52"/>
        <v>231</v>
      </c>
      <c r="B178" s="216"/>
      <c r="C178" s="105">
        <f t="shared" si="53"/>
        <v>230</v>
      </c>
      <c r="D178" s="133"/>
      <c r="E178" s="133"/>
      <c r="F178" s="133"/>
      <c r="G178" s="133"/>
      <c r="H178" s="107">
        <f t="shared" si="54"/>
        <v>0</v>
      </c>
      <c r="I178" s="108" t="e">
        <f>H178/N172</f>
        <v>#DIV/0!</v>
      </c>
      <c r="J178" s="133"/>
      <c r="K178" s="109"/>
      <c r="L178" s="104"/>
      <c r="M178" s="104">
        <f>SUM(J172:J178)</f>
        <v>0</v>
      </c>
      <c r="N178" s="112" t="e">
        <f>M178/N172</f>
        <v>#DIV/0!</v>
      </c>
    </row>
    <row r="179" spans="1:14" hidden="1" x14ac:dyDescent="0.25">
      <c r="A179" s="91">
        <f>A172+7</f>
        <v>232</v>
      </c>
      <c r="B179" s="208"/>
      <c r="C179" s="209"/>
      <c r="D179" s="209"/>
      <c r="E179" s="209"/>
      <c r="F179" s="209"/>
      <c r="G179" s="209"/>
      <c r="H179" s="209"/>
      <c r="I179" s="209"/>
      <c r="J179" s="209"/>
      <c r="K179" s="209"/>
      <c r="L179" s="209"/>
      <c r="M179" s="209"/>
      <c r="N179" s="210"/>
    </row>
    <row r="180" spans="1:14" ht="36" x14ac:dyDescent="0.25">
      <c r="B180" s="223">
        <f>B117</f>
        <v>0</v>
      </c>
      <c r="C180" s="223"/>
      <c r="D180" s="223"/>
      <c r="E180" s="223"/>
      <c r="F180" s="223"/>
      <c r="G180" s="223"/>
      <c r="H180" s="223"/>
      <c r="I180" s="223"/>
      <c r="J180" s="223"/>
      <c r="K180" s="223"/>
      <c r="L180" s="223"/>
      <c r="M180" s="223"/>
      <c r="N180" s="223"/>
    </row>
    <row r="181" spans="1:14" ht="21" x14ac:dyDescent="0.25">
      <c r="B181" s="222" t="s">
        <v>83</v>
      </c>
      <c r="C181" s="222"/>
      <c r="D181" s="222"/>
      <c r="E181" s="222"/>
      <c r="F181" s="222"/>
      <c r="G181" s="222"/>
      <c r="H181" s="222"/>
      <c r="I181" s="222"/>
      <c r="J181" s="222"/>
      <c r="K181" s="222"/>
      <c r="L181" s="222"/>
      <c r="M181" s="222"/>
      <c r="N181" s="222"/>
    </row>
    <row r="182" spans="1:14" ht="21" x14ac:dyDescent="0.25">
      <c r="B182" s="94" t="s">
        <v>107</v>
      </c>
      <c r="C182" s="211">
        <f>C119</f>
        <v>0</v>
      </c>
      <c r="D182" s="212"/>
      <c r="E182" s="211" t="str">
        <f>E119</f>
        <v>LOHMANN LSL</v>
      </c>
      <c r="F182" s="213"/>
      <c r="G182" s="213"/>
      <c r="H182" s="213"/>
      <c r="I182" s="213"/>
      <c r="J182" s="212"/>
      <c r="K182" s="211" t="s">
        <v>85</v>
      </c>
      <c r="L182" s="213"/>
      <c r="M182" s="212"/>
      <c r="N182" s="95">
        <f>N119</f>
        <v>0</v>
      </c>
    </row>
    <row r="183" spans="1:14" x14ac:dyDescent="0.25">
      <c r="B183" s="104">
        <f>B170</f>
        <v>0</v>
      </c>
      <c r="C183" s="104" t="str">
        <f>C170</f>
        <v>LSL</v>
      </c>
      <c r="D183" s="195" t="s">
        <v>92</v>
      </c>
      <c r="E183" s="196"/>
      <c r="F183" s="196"/>
      <c r="G183" s="196"/>
      <c r="H183" s="197"/>
      <c r="I183" s="198" t="s">
        <v>102</v>
      </c>
      <c r="J183" s="198" t="s">
        <v>1</v>
      </c>
      <c r="K183" s="200" t="s">
        <v>93</v>
      </c>
      <c r="L183" s="201"/>
      <c r="M183" s="202"/>
      <c r="N183" s="206" t="s">
        <v>94</v>
      </c>
    </row>
    <row r="184" spans="1:14" ht="15" customHeight="1" x14ac:dyDescent="0.25">
      <c r="B184" s="104" t="s">
        <v>95</v>
      </c>
      <c r="C184" s="104" t="s">
        <v>86</v>
      </c>
      <c r="D184" s="104" t="s">
        <v>96</v>
      </c>
      <c r="E184" s="104" t="s">
        <v>97</v>
      </c>
      <c r="F184" s="104" t="s">
        <v>98</v>
      </c>
      <c r="G184" s="104" t="s">
        <v>99</v>
      </c>
      <c r="H184" s="104" t="s">
        <v>100</v>
      </c>
      <c r="I184" s="199"/>
      <c r="J184" s="199"/>
      <c r="K184" s="203"/>
      <c r="L184" s="204"/>
      <c r="M184" s="205"/>
      <c r="N184" s="207"/>
    </row>
    <row r="185" spans="1:14" x14ac:dyDescent="0.25">
      <c r="A185" s="91">
        <f>A172+7</f>
        <v>232</v>
      </c>
      <c r="B185" s="214">
        <f>(C191-N$3)/7</f>
        <v>33.714285714285715</v>
      </c>
      <c r="C185" s="105">
        <f>(N$3+(A178))</f>
        <v>231</v>
      </c>
      <c r="D185" s="133"/>
      <c r="E185" s="133"/>
      <c r="F185" s="133"/>
      <c r="G185" s="133"/>
      <c r="H185" s="107">
        <f>SUM(D185:G185)</f>
        <v>0</v>
      </c>
      <c r="I185" s="108" t="e">
        <f>H185/N185</f>
        <v>#DIV/0!</v>
      </c>
      <c r="J185" s="133"/>
      <c r="K185" s="109" t="s">
        <v>101</v>
      </c>
      <c r="L185" s="109" t="s">
        <v>100</v>
      </c>
      <c r="M185" s="109" t="s">
        <v>102</v>
      </c>
      <c r="N185" s="104">
        <f>N172-M191</f>
        <v>0</v>
      </c>
    </row>
    <row r="186" spans="1:14" x14ac:dyDescent="0.25">
      <c r="A186" s="91">
        <f t="shared" ref="A186:A191" si="55">A173+7</f>
        <v>233</v>
      </c>
      <c r="B186" s="215"/>
      <c r="C186" s="105">
        <f>(N$3+(A179))</f>
        <v>232</v>
      </c>
      <c r="D186" s="133"/>
      <c r="E186" s="133"/>
      <c r="F186" s="133"/>
      <c r="G186" s="133"/>
      <c r="H186" s="107">
        <f t="shared" ref="H186:H191" si="56">SUM(D186:G186)</f>
        <v>0</v>
      </c>
      <c r="I186" s="108" t="e">
        <f>H186/N185</f>
        <v>#DIV/0!</v>
      </c>
      <c r="J186" s="133"/>
      <c r="K186" s="109" t="s">
        <v>103</v>
      </c>
      <c r="L186" s="107">
        <f>SUM(D185:E191)</f>
        <v>0</v>
      </c>
      <c r="M186" s="110" t="e">
        <f>L186/L189</f>
        <v>#DIV/0!</v>
      </c>
      <c r="N186" s="104" t="s">
        <v>104</v>
      </c>
    </row>
    <row r="187" spans="1:14" x14ac:dyDescent="0.25">
      <c r="A187" s="91">
        <f t="shared" si="55"/>
        <v>234</v>
      </c>
      <c r="B187" s="215"/>
      <c r="C187" s="105">
        <f>(N$3+(A185))</f>
        <v>232</v>
      </c>
      <c r="D187" s="133"/>
      <c r="E187" s="133"/>
      <c r="F187" s="133"/>
      <c r="G187" s="133"/>
      <c r="H187" s="107">
        <f t="shared" si="56"/>
        <v>0</v>
      </c>
      <c r="I187" s="108" t="e">
        <f>H187/N185</f>
        <v>#DIV/0!</v>
      </c>
      <c r="J187" s="133"/>
      <c r="K187" s="109" t="s">
        <v>105</v>
      </c>
      <c r="L187" s="107">
        <f>SUM(F185:F191)</f>
        <v>0</v>
      </c>
      <c r="M187" s="110" t="e">
        <f>L187/L189</f>
        <v>#DIV/0!</v>
      </c>
      <c r="N187" s="217" t="e">
        <f>(L189/7)/N185</f>
        <v>#DIV/0!</v>
      </c>
    </row>
    <row r="188" spans="1:14" x14ac:dyDescent="0.25">
      <c r="A188" s="91">
        <f t="shared" si="55"/>
        <v>235</v>
      </c>
      <c r="B188" s="215"/>
      <c r="C188" s="105">
        <f>(N$3+(A186))</f>
        <v>233</v>
      </c>
      <c r="D188" s="133"/>
      <c r="E188" s="133"/>
      <c r="F188" s="133"/>
      <c r="G188" s="133"/>
      <c r="H188" s="107">
        <f t="shared" si="56"/>
        <v>0</v>
      </c>
      <c r="I188" s="108" t="e">
        <f>H188/N185</f>
        <v>#DIV/0!</v>
      </c>
      <c r="J188" s="133"/>
      <c r="K188" s="109" t="s">
        <v>106</v>
      </c>
      <c r="L188" s="107">
        <f>SUM(G185:G191)</f>
        <v>0</v>
      </c>
      <c r="M188" s="110" t="e">
        <f>L188/L189</f>
        <v>#DIV/0!</v>
      </c>
      <c r="N188" s="218"/>
    </row>
    <row r="189" spans="1:14" x14ac:dyDescent="0.25">
      <c r="A189" s="91">
        <f t="shared" si="55"/>
        <v>236</v>
      </c>
      <c r="B189" s="215"/>
      <c r="C189" s="105">
        <f>(N$3+(A187))</f>
        <v>234</v>
      </c>
      <c r="D189" s="133"/>
      <c r="E189" s="133"/>
      <c r="F189" s="133"/>
      <c r="G189" s="133"/>
      <c r="H189" s="107">
        <f t="shared" si="56"/>
        <v>0</v>
      </c>
      <c r="I189" s="108" t="e">
        <f>H189/N185</f>
        <v>#DIV/0!</v>
      </c>
      <c r="J189" s="133"/>
      <c r="K189" s="109" t="s">
        <v>100</v>
      </c>
      <c r="L189" s="220">
        <f>SUM(H185:H191)</f>
        <v>0</v>
      </c>
      <c r="M189" s="221"/>
      <c r="N189" s="219"/>
    </row>
    <row r="190" spans="1:14" x14ac:dyDescent="0.25">
      <c r="A190" s="91">
        <f t="shared" si="55"/>
        <v>237</v>
      </c>
      <c r="B190" s="215"/>
      <c r="C190" s="105">
        <f>(N$3+(A188))</f>
        <v>235</v>
      </c>
      <c r="D190" s="133"/>
      <c r="E190" s="133"/>
      <c r="F190" s="133"/>
      <c r="G190" s="133"/>
      <c r="H190" s="107">
        <f t="shared" si="56"/>
        <v>0</v>
      </c>
      <c r="I190" s="108" t="e">
        <f>H190/N185</f>
        <v>#DIV/0!</v>
      </c>
      <c r="J190" s="133"/>
      <c r="K190" s="109"/>
      <c r="L190" s="111"/>
      <c r="M190" s="195" t="s">
        <v>1</v>
      </c>
      <c r="N190" s="197"/>
    </row>
    <row r="191" spans="1:14" x14ac:dyDescent="0.25">
      <c r="A191" s="91">
        <f t="shared" si="55"/>
        <v>238</v>
      </c>
      <c r="B191" s="216"/>
      <c r="C191" s="105">
        <f>(N$3+(A189))</f>
        <v>236</v>
      </c>
      <c r="D191" s="133"/>
      <c r="E191" s="133"/>
      <c r="F191" s="133"/>
      <c r="G191" s="133"/>
      <c r="H191" s="107">
        <f t="shared" si="56"/>
        <v>0</v>
      </c>
      <c r="I191" s="108" t="e">
        <f>H191/N185</f>
        <v>#DIV/0!</v>
      </c>
      <c r="J191" s="133"/>
      <c r="K191" s="109"/>
      <c r="L191" s="104"/>
      <c r="M191" s="104">
        <f>SUM(J185:J191)</f>
        <v>0</v>
      </c>
      <c r="N191" s="112" t="e">
        <f>M191/N185</f>
        <v>#DIV/0!</v>
      </c>
    </row>
    <row r="192" spans="1:14" x14ac:dyDescent="0.25">
      <c r="B192" s="208"/>
      <c r="C192" s="209"/>
      <c r="D192" s="209"/>
      <c r="E192" s="209"/>
      <c r="F192" s="209"/>
      <c r="G192" s="209"/>
      <c r="H192" s="209"/>
      <c r="I192" s="209"/>
      <c r="J192" s="209"/>
      <c r="K192" s="209"/>
      <c r="L192" s="209"/>
      <c r="M192" s="209"/>
      <c r="N192" s="210"/>
    </row>
    <row r="193" spans="1:14" x14ac:dyDescent="0.25">
      <c r="B193" s="104">
        <f>B183</f>
        <v>0</v>
      </c>
      <c r="C193" s="104" t="str">
        <f>C183</f>
        <v>LSL</v>
      </c>
      <c r="D193" s="195" t="s">
        <v>92</v>
      </c>
      <c r="E193" s="196"/>
      <c r="F193" s="196"/>
      <c r="G193" s="196"/>
      <c r="H193" s="197"/>
      <c r="I193" s="198" t="s">
        <v>102</v>
      </c>
      <c r="J193" s="198" t="s">
        <v>1</v>
      </c>
      <c r="K193" s="200" t="s">
        <v>93</v>
      </c>
      <c r="L193" s="201"/>
      <c r="M193" s="202"/>
      <c r="N193" s="206" t="s">
        <v>94</v>
      </c>
    </row>
    <row r="194" spans="1:14" ht="15" customHeight="1" x14ac:dyDescent="0.25">
      <c r="B194" s="104" t="s">
        <v>95</v>
      </c>
      <c r="C194" s="104" t="s">
        <v>86</v>
      </c>
      <c r="D194" s="104" t="s">
        <v>96</v>
      </c>
      <c r="E194" s="104" t="s">
        <v>97</v>
      </c>
      <c r="F194" s="104" t="s">
        <v>98</v>
      </c>
      <c r="G194" s="104" t="s">
        <v>99</v>
      </c>
      <c r="H194" s="104" t="s">
        <v>100</v>
      </c>
      <c r="I194" s="199"/>
      <c r="J194" s="199"/>
      <c r="K194" s="203"/>
      <c r="L194" s="204"/>
      <c r="M194" s="205"/>
      <c r="N194" s="207"/>
    </row>
    <row r="195" spans="1:14" x14ac:dyDescent="0.25">
      <c r="A195" s="91">
        <f t="shared" ref="A195:A201" si="57">A185+7</f>
        <v>239</v>
      </c>
      <c r="B195" s="214">
        <f>(C201-N$3)/7</f>
        <v>34.714285714285715</v>
      </c>
      <c r="C195" s="105">
        <f>(N$3+(A190))</f>
        <v>237</v>
      </c>
      <c r="D195" s="133"/>
      <c r="E195" s="133"/>
      <c r="F195" s="133"/>
      <c r="G195" s="133"/>
      <c r="H195" s="107">
        <f>SUM(D195:G195)</f>
        <v>0</v>
      </c>
      <c r="I195" s="108" t="e">
        <f>H195/N195</f>
        <v>#DIV/0!</v>
      </c>
      <c r="J195" s="133"/>
      <c r="K195" s="109" t="s">
        <v>101</v>
      </c>
      <c r="L195" s="109" t="s">
        <v>100</v>
      </c>
      <c r="M195" s="109" t="s">
        <v>102</v>
      </c>
      <c r="N195" s="104">
        <f>N185-M201</f>
        <v>0</v>
      </c>
    </row>
    <row r="196" spans="1:14" x14ac:dyDescent="0.25">
      <c r="A196" s="91">
        <f t="shared" si="57"/>
        <v>240</v>
      </c>
      <c r="B196" s="215"/>
      <c r="C196" s="105">
        <f>(N$3+(A191))</f>
        <v>238</v>
      </c>
      <c r="D196" s="133"/>
      <c r="E196" s="133"/>
      <c r="F196" s="133"/>
      <c r="G196" s="133"/>
      <c r="H196" s="107">
        <f t="shared" ref="H196:H201" si="58">SUM(D196:G196)</f>
        <v>0</v>
      </c>
      <c r="I196" s="108" t="e">
        <f>H196/N195</f>
        <v>#DIV/0!</v>
      </c>
      <c r="J196" s="133"/>
      <c r="K196" s="109" t="s">
        <v>103</v>
      </c>
      <c r="L196" s="107">
        <f>SUM(D195:E201)</f>
        <v>0</v>
      </c>
      <c r="M196" s="110" t="e">
        <f>L196/L199</f>
        <v>#DIV/0!</v>
      </c>
      <c r="N196" s="104" t="s">
        <v>104</v>
      </c>
    </row>
    <row r="197" spans="1:14" x14ac:dyDescent="0.25">
      <c r="A197" s="91">
        <f t="shared" si="57"/>
        <v>241</v>
      </c>
      <c r="B197" s="215"/>
      <c r="C197" s="105">
        <f>(N$3+(A195))</f>
        <v>239</v>
      </c>
      <c r="D197" s="133"/>
      <c r="E197" s="133"/>
      <c r="F197" s="133"/>
      <c r="G197" s="133"/>
      <c r="H197" s="107">
        <f t="shared" si="58"/>
        <v>0</v>
      </c>
      <c r="I197" s="108" t="e">
        <f>H197/N195</f>
        <v>#DIV/0!</v>
      </c>
      <c r="J197" s="133"/>
      <c r="K197" s="109" t="s">
        <v>105</v>
      </c>
      <c r="L197" s="107">
        <f>SUM(F195:F201)</f>
        <v>0</v>
      </c>
      <c r="M197" s="110" t="e">
        <f>L197/L199</f>
        <v>#DIV/0!</v>
      </c>
      <c r="N197" s="224" t="e">
        <f>(L199/7)/N195</f>
        <v>#DIV/0!</v>
      </c>
    </row>
    <row r="198" spans="1:14" x14ac:dyDescent="0.25">
      <c r="A198" s="91">
        <f t="shared" si="57"/>
        <v>242</v>
      </c>
      <c r="B198" s="215"/>
      <c r="C198" s="105">
        <f>(N$3+(A196))</f>
        <v>240</v>
      </c>
      <c r="D198" s="133"/>
      <c r="E198" s="133"/>
      <c r="F198" s="133"/>
      <c r="G198" s="133"/>
      <c r="H198" s="107">
        <f t="shared" si="58"/>
        <v>0</v>
      </c>
      <c r="I198" s="108" t="e">
        <f>H198/N195</f>
        <v>#DIV/0!</v>
      </c>
      <c r="J198" s="133"/>
      <c r="K198" s="109" t="s">
        <v>106</v>
      </c>
      <c r="L198" s="107">
        <f>SUM(G195:G201)</f>
        <v>0</v>
      </c>
      <c r="M198" s="110" t="e">
        <f>L198/L199</f>
        <v>#DIV/0!</v>
      </c>
      <c r="N198" s="225"/>
    </row>
    <row r="199" spans="1:14" x14ac:dyDescent="0.25">
      <c r="A199" s="91">
        <f t="shared" si="57"/>
        <v>243</v>
      </c>
      <c r="B199" s="215"/>
      <c r="C199" s="105">
        <f>(N$3+(A197))</f>
        <v>241</v>
      </c>
      <c r="D199" s="133"/>
      <c r="E199" s="133"/>
      <c r="F199" s="133"/>
      <c r="G199" s="133"/>
      <c r="H199" s="107">
        <f t="shared" si="58"/>
        <v>0</v>
      </c>
      <c r="I199" s="108" t="e">
        <f>H199/N195</f>
        <v>#DIV/0!</v>
      </c>
      <c r="J199" s="133"/>
      <c r="K199" s="109" t="s">
        <v>100</v>
      </c>
      <c r="L199" s="220">
        <f>SUM(H195:H201)</f>
        <v>0</v>
      </c>
      <c r="M199" s="221"/>
      <c r="N199" s="226"/>
    </row>
    <row r="200" spans="1:14" x14ac:dyDescent="0.25">
      <c r="A200" s="91">
        <f t="shared" si="57"/>
        <v>244</v>
      </c>
      <c r="B200" s="215"/>
      <c r="C200" s="105">
        <f>(N$3+(A198))</f>
        <v>242</v>
      </c>
      <c r="D200" s="133"/>
      <c r="E200" s="133"/>
      <c r="F200" s="133"/>
      <c r="G200" s="133"/>
      <c r="H200" s="107">
        <f t="shared" si="58"/>
        <v>0</v>
      </c>
      <c r="I200" s="108" t="e">
        <f>H200/N195</f>
        <v>#DIV/0!</v>
      </c>
      <c r="J200" s="133"/>
      <c r="K200" s="109"/>
      <c r="L200" s="111"/>
      <c r="M200" s="195" t="s">
        <v>1</v>
      </c>
      <c r="N200" s="197"/>
    </row>
    <row r="201" spans="1:14" x14ac:dyDescent="0.25">
      <c r="A201" s="91">
        <f t="shared" si="57"/>
        <v>245</v>
      </c>
      <c r="B201" s="216"/>
      <c r="C201" s="105">
        <f>(N$3+(A199))</f>
        <v>243</v>
      </c>
      <c r="D201" s="133"/>
      <c r="E201" s="133"/>
      <c r="F201" s="133"/>
      <c r="G201" s="133"/>
      <c r="H201" s="107">
        <f t="shared" si="58"/>
        <v>0</v>
      </c>
      <c r="I201" s="108" t="e">
        <f>H201/N195</f>
        <v>#DIV/0!</v>
      </c>
      <c r="J201" s="133"/>
      <c r="K201" s="109"/>
      <c r="L201" s="104"/>
      <c r="M201" s="104">
        <f>SUM(J195:J201)</f>
        <v>0</v>
      </c>
      <c r="N201" s="112" t="e">
        <f>M201/N195</f>
        <v>#DIV/0!</v>
      </c>
    </row>
    <row r="202" spans="1:14" x14ac:dyDescent="0.25">
      <c r="B202" s="208"/>
      <c r="C202" s="209"/>
      <c r="D202" s="209"/>
      <c r="E202" s="209"/>
      <c r="F202" s="209"/>
      <c r="G202" s="209"/>
      <c r="H202" s="209"/>
      <c r="I202" s="209"/>
      <c r="J202" s="209"/>
      <c r="K202" s="209"/>
      <c r="L202" s="209"/>
      <c r="M202" s="209"/>
      <c r="N202" s="210"/>
    </row>
    <row r="203" spans="1:14" x14ac:dyDescent="0.25">
      <c r="B203" s="104">
        <f>B193</f>
        <v>0</v>
      </c>
      <c r="C203" s="104" t="str">
        <f>C193</f>
        <v>LSL</v>
      </c>
      <c r="D203" s="195" t="s">
        <v>92</v>
      </c>
      <c r="E203" s="196"/>
      <c r="F203" s="196"/>
      <c r="G203" s="196"/>
      <c r="H203" s="197"/>
      <c r="I203" s="198" t="s">
        <v>102</v>
      </c>
      <c r="J203" s="198" t="s">
        <v>1</v>
      </c>
      <c r="K203" s="200" t="s">
        <v>93</v>
      </c>
      <c r="L203" s="201"/>
      <c r="M203" s="202"/>
      <c r="N203" s="206" t="s">
        <v>94</v>
      </c>
    </row>
    <row r="204" spans="1:14" ht="15" customHeight="1" x14ac:dyDescent="0.25">
      <c r="B204" s="104" t="s">
        <v>95</v>
      </c>
      <c r="C204" s="104" t="s">
        <v>86</v>
      </c>
      <c r="D204" s="104" t="s">
        <v>96</v>
      </c>
      <c r="E204" s="104" t="s">
        <v>97</v>
      </c>
      <c r="F204" s="104" t="s">
        <v>98</v>
      </c>
      <c r="G204" s="104" t="s">
        <v>99</v>
      </c>
      <c r="H204" s="104" t="s">
        <v>100</v>
      </c>
      <c r="I204" s="199"/>
      <c r="J204" s="199"/>
      <c r="K204" s="203"/>
      <c r="L204" s="204"/>
      <c r="M204" s="205"/>
      <c r="N204" s="207"/>
    </row>
    <row r="205" spans="1:14" x14ac:dyDescent="0.25">
      <c r="A205" s="91">
        <f t="shared" ref="A205:A211" si="59">A195+7</f>
        <v>246</v>
      </c>
      <c r="B205" s="214">
        <f>(C211-N$3)/7</f>
        <v>35.714285714285715</v>
      </c>
      <c r="C205" s="105">
        <f>(N$3+(A200))</f>
        <v>244</v>
      </c>
      <c r="D205" s="133"/>
      <c r="E205" s="133"/>
      <c r="F205" s="133"/>
      <c r="G205" s="133"/>
      <c r="H205" s="107">
        <f>SUM(D205:G205)</f>
        <v>0</v>
      </c>
      <c r="I205" s="108" t="e">
        <f>H205/N205</f>
        <v>#DIV/0!</v>
      </c>
      <c r="J205" s="133"/>
      <c r="K205" s="109" t="s">
        <v>101</v>
      </c>
      <c r="L205" s="109" t="s">
        <v>100</v>
      </c>
      <c r="M205" s="109" t="s">
        <v>102</v>
      </c>
      <c r="N205" s="104">
        <f>N195-M211</f>
        <v>0</v>
      </c>
    </row>
    <row r="206" spans="1:14" x14ac:dyDescent="0.25">
      <c r="A206" s="91">
        <f t="shared" si="59"/>
        <v>247</v>
      </c>
      <c r="B206" s="215"/>
      <c r="C206" s="105">
        <f>(N$3+(A201))</f>
        <v>245</v>
      </c>
      <c r="D206" s="133"/>
      <c r="E206" s="133"/>
      <c r="F206" s="133"/>
      <c r="G206" s="133"/>
      <c r="H206" s="107">
        <f t="shared" ref="H206:H211" si="60">SUM(D206:G206)</f>
        <v>0</v>
      </c>
      <c r="I206" s="108" t="e">
        <f>H206/N205</f>
        <v>#DIV/0!</v>
      </c>
      <c r="J206" s="133"/>
      <c r="K206" s="109" t="s">
        <v>103</v>
      </c>
      <c r="L206" s="107">
        <f>SUM(D205:E211)</f>
        <v>0</v>
      </c>
      <c r="M206" s="110" t="e">
        <f>L206/L209</f>
        <v>#DIV/0!</v>
      </c>
      <c r="N206" s="104" t="s">
        <v>104</v>
      </c>
    </row>
    <row r="207" spans="1:14" x14ac:dyDescent="0.25">
      <c r="A207" s="91">
        <f t="shared" si="59"/>
        <v>248</v>
      </c>
      <c r="B207" s="215"/>
      <c r="C207" s="105">
        <f>(N$3+(A205))</f>
        <v>246</v>
      </c>
      <c r="D207" s="133"/>
      <c r="E207" s="133"/>
      <c r="F207" s="133"/>
      <c r="G207" s="133"/>
      <c r="H207" s="107">
        <f t="shared" si="60"/>
        <v>0</v>
      </c>
      <c r="I207" s="108" t="e">
        <f>H207/N205</f>
        <v>#DIV/0!</v>
      </c>
      <c r="J207" s="133"/>
      <c r="K207" s="109" t="s">
        <v>105</v>
      </c>
      <c r="L207" s="107">
        <f>SUM(F205:F211)</f>
        <v>0</v>
      </c>
      <c r="M207" s="110" t="e">
        <f>L207/L209</f>
        <v>#DIV/0!</v>
      </c>
      <c r="N207" s="217" t="e">
        <f>(L209/7)/N205</f>
        <v>#DIV/0!</v>
      </c>
    </row>
    <row r="208" spans="1:14" x14ac:dyDescent="0.25">
      <c r="A208" s="91">
        <f t="shared" si="59"/>
        <v>249</v>
      </c>
      <c r="B208" s="215"/>
      <c r="C208" s="105">
        <f>(N$3+(A206))</f>
        <v>247</v>
      </c>
      <c r="D208" s="133"/>
      <c r="E208" s="133"/>
      <c r="F208" s="133"/>
      <c r="G208" s="133"/>
      <c r="H208" s="107">
        <f t="shared" si="60"/>
        <v>0</v>
      </c>
      <c r="I208" s="108" t="e">
        <f>H208/N205</f>
        <v>#DIV/0!</v>
      </c>
      <c r="J208" s="133"/>
      <c r="K208" s="109" t="s">
        <v>106</v>
      </c>
      <c r="L208" s="107">
        <f>SUM(G205:G211)</f>
        <v>0</v>
      </c>
      <c r="M208" s="110" t="e">
        <f>L208/L209</f>
        <v>#DIV/0!</v>
      </c>
      <c r="N208" s="218"/>
    </row>
    <row r="209" spans="1:14" x14ac:dyDescent="0.25">
      <c r="A209" s="91">
        <f t="shared" si="59"/>
        <v>250</v>
      </c>
      <c r="B209" s="215"/>
      <c r="C209" s="105">
        <f>(N$3+(A207))</f>
        <v>248</v>
      </c>
      <c r="D209" s="133"/>
      <c r="E209" s="133"/>
      <c r="F209" s="133"/>
      <c r="G209" s="133"/>
      <c r="H209" s="107">
        <f t="shared" si="60"/>
        <v>0</v>
      </c>
      <c r="I209" s="108" t="e">
        <f>H209/N205</f>
        <v>#DIV/0!</v>
      </c>
      <c r="J209" s="133"/>
      <c r="K209" s="109" t="s">
        <v>100</v>
      </c>
      <c r="L209" s="220">
        <f>SUM(H205:H211)</f>
        <v>0</v>
      </c>
      <c r="M209" s="221"/>
      <c r="N209" s="219"/>
    </row>
    <row r="210" spans="1:14" x14ac:dyDescent="0.25">
      <c r="A210" s="91">
        <f t="shared" si="59"/>
        <v>251</v>
      </c>
      <c r="B210" s="215"/>
      <c r="C210" s="105">
        <f>(N$3+(A208))</f>
        <v>249</v>
      </c>
      <c r="D210" s="133"/>
      <c r="E210" s="133"/>
      <c r="F210" s="133"/>
      <c r="G210" s="133"/>
      <c r="H210" s="107">
        <f t="shared" si="60"/>
        <v>0</v>
      </c>
      <c r="I210" s="108" t="e">
        <f>H210/N205</f>
        <v>#DIV/0!</v>
      </c>
      <c r="J210" s="133"/>
      <c r="K210" s="109"/>
      <c r="L210" s="111"/>
      <c r="M210" s="195" t="s">
        <v>1</v>
      </c>
      <c r="N210" s="197"/>
    </row>
    <row r="211" spans="1:14" x14ac:dyDescent="0.25">
      <c r="A211" s="91">
        <f t="shared" si="59"/>
        <v>252</v>
      </c>
      <c r="B211" s="216"/>
      <c r="C211" s="105">
        <f>(N$3+(A209))</f>
        <v>250</v>
      </c>
      <c r="D211" s="133"/>
      <c r="E211" s="133"/>
      <c r="F211" s="133"/>
      <c r="G211" s="133"/>
      <c r="H211" s="107">
        <f t="shared" si="60"/>
        <v>0</v>
      </c>
      <c r="I211" s="108" t="e">
        <f>H211/N205</f>
        <v>#DIV/0!</v>
      </c>
      <c r="J211" s="133"/>
      <c r="K211" s="109"/>
      <c r="L211" s="104"/>
      <c r="M211" s="104">
        <f>SUM(J205:J211)</f>
        <v>0</v>
      </c>
      <c r="N211" s="112" t="e">
        <f>M211/N205</f>
        <v>#DIV/0!</v>
      </c>
    </row>
    <row r="212" spans="1:14" x14ac:dyDescent="0.25">
      <c r="B212" s="208"/>
      <c r="C212" s="209"/>
      <c r="D212" s="209"/>
      <c r="E212" s="209"/>
      <c r="F212" s="209"/>
      <c r="G212" s="209"/>
      <c r="H212" s="209"/>
      <c r="I212" s="209"/>
      <c r="J212" s="209"/>
      <c r="K212" s="209"/>
      <c r="L212" s="209"/>
      <c r="M212" s="209"/>
      <c r="N212" s="210"/>
    </row>
    <row r="213" spans="1:14" x14ac:dyDescent="0.25">
      <c r="B213" s="104">
        <f>B203</f>
        <v>0</v>
      </c>
      <c r="C213" s="104" t="str">
        <f>C203</f>
        <v>LSL</v>
      </c>
      <c r="D213" s="195" t="s">
        <v>92</v>
      </c>
      <c r="E213" s="196"/>
      <c r="F213" s="196"/>
      <c r="G213" s="196"/>
      <c r="H213" s="197"/>
      <c r="I213" s="198" t="s">
        <v>102</v>
      </c>
      <c r="J213" s="198" t="s">
        <v>1</v>
      </c>
      <c r="K213" s="200" t="s">
        <v>93</v>
      </c>
      <c r="L213" s="201"/>
      <c r="M213" s="202"/>
      <c r="N213" s="206" t="s">
        <v>94</v>
      </c>
    </row>
    <row r="214" spans="1:14" ht="15" customHeight="1" x14ac:dyDescent="0.25">
      <c r="B214" s="104" t="s">
        <v>95</v>
      </c>
      <c r="C214" s="104" t="s">
        <v>86</v>
      </c>
      <c r="D214" s="104" t="s">
        <v>96</v>
      </c>
      <c r="E214" s="104" t="s">
        <v>97</v>
      </c>
      <c r="F214" s="104" t="s">
        <v>98</v>
      </c>
      <c r="G214" s="104" t="s">
        <v>99</v>
      </c>
      <c r="H214" s="104" t="s">
        <v>100</v>
      </c>
      <c r="I214" s="199"/>
      <c r="J214" s="199"/>
      <c r="K214" s="203"/>
      <c r="L214" s="204"/>
      <c r="M214" s="205"/>
      <c r="N214" s="207"/>
    </row>
    <row r="215" spans="1:14" x14ac:dyDescent="0.25">
      <c r="A215" s="91">
        <f t="shared" ref="A215:A221" si="61">A205+7</f>
        <v>253</v>
      </c>
      <c r="B215" s="214">
        <f>(C221-N$3)/7</f>
        <v>36.714285714285715</v>
      </c>
      <c r="C215" s="105">
        <f>(N$3+(A210))</f>
        <v>251</v>
      </c>
      <c r="D215" s="133"/>
      <c r="E215" s="133"/>
      <c r="F215" s="133"/>
      <c r="G215" s="133"/>
      <c r="H215" s="107">
        <f>SUM(D215:G215)</f>
        <v>0</v>
      </c>
      <c r="I215" s="108" t="e">
        <f>H215/N215</f>
        <v>#DIV/0!</v>
      </c>
      <c r="J215" s="133"/>
      <c r="K215" s="109" t="s">
        <v>101</v>
      </c>
      <c r="L215" s="109" t="s">
        <v>100</v>
      </c>
      <c r="M215" s="109" t="s">
        <v>102</v>
      </c>
      <c r="N215" s="104">
        <f>N205-M221</f>
        <v>0</v>
      </c>
    </row>
    <row r="216" spans="1:14" x14ac:dyDescent="0.25">
      <c r="A216" s="91">
        <f t="shared" si="61"/>
        <v>254</v>
      </c>
      <c r="B216" s="215"/>
      <c r="C216" s="105">
        <f>(N$3+(A211))</f>
        <v>252</v>
      </c>
      <c r="D216" s="133"/>
      <c r="E216" s="133"/>
      <c r="F216" s="133"/>
      <c r="G216" s="133"/>
      <c r="H216" s="107">
        <f t="shared" ref="H216:H221" si="62">SUM(D216:G216)</f>
        <v>0</v>
      </c>
      <c r="I216" s="108" t="e">
        <f>H216/N215</f>
        <v>#DIV/0!</v>
      </c>
      <c r="J216" s="133"/>
      <c r="K216" s="109" t="s">
        <v>103</v>
      </c>
      <c r="L216" s="107">
        <f>SUM(D215:E221)</f>
        <v>0</v>
      </c>
      <c r="M216" s="110" t="e">
        <f>L216/L219</f>
        <v>#DIV/0!</v>
      </c>
      <c r="N216" s="104" t="s">
        <v>104</v>
      </c>
    </row>
    <row r="217" spans="1:14" x14ac:dyDescent="0.25">
      <c r="A217" s="91">
        <f t="shared" si="61"/>
        <v>255</v>
      </c>
      <c r="B217" s="215"/>
      <c r="C217" s="105">
        <f>(N$3+(A215))</f>
        <v>253</v>
      </c>
      <c r="D217" s="133"/>
      <c r="E217" s="133"/>
      <c r="F217" s="133"/>
      <c r="G217" s="133"/>
      <c r="H217" s="107">
        <f t="shared" si="62"/>
        <v>0</v>
      </c>
      <c r="I217" s="108" t="e">
        <f>H217/N215</f>
        <v>#DIV/0!</v>
      </c>
      <c r="J217" s="133"/>
      <c r="K217" s="109" t="s">
        <v>105</v>
      </c>
      <c r="L217" s="107">
        <f>SUM(F215:F221)</f>
        <v>0</v>
      </c>
      <c r="M217" s="110" t="e">
        <f>L217/L219</f>
        <v>#DIV/0!</v>
      </c>
      <c r="N217" s="224" t="e">
        <f>(L219/7)/N215</f>
        <v>#DIV/0!</v>
      </c>
    </row>
    <row r="218" spans="1:14" x14ac:dyDescent="0.25">
      <c r="A218" s="91">
        <f t="shared" si="61"/>
        <v>256</v>
      </c>
      <c r="B218" s="215"/>
      <c r="C218" s="105">
        <f>(N$3+(A216))</f>
        <v>254</v>
      </c>
      <c r="D218" s="133"/>
      <c r="E218" s="133"/>
      <c r="F218" s="133"/>
      <c r="G218" s="133"/>
      <c r="H218" s="107">
        <f t="shared" si="62"/>
        <v>0</v>
      </c>
      <c r="I218" s="108" t="e">
        <f>H218/N215</f>
        <v>#DIV/0!</v>
      </c>
      <c r="J218" s="133"/>
      <c r="K218" s="109" t="s">
        <v>106</v>
      </c>
      <c r="L218" s="107">
        <f>SUM(G215:G221)</f>
        <v>0</v>
      </c>
      <c r="M218" s="110" t="e">
        <f>L218/L219</f>
        <v>#DIV/0!</v>
      </c>
      <c r="N218" s="225"/>
    </row>
    <row r="219" spans="1:14" x14ac:dyDescent="0.25">
      <c r="A219" s="91">
        <f t="shared" si="61"/>
        <v>257</v>
      </c>
      <c r="B219" s="215"/>
      <c r="C219" s="105">
        <f>(N$3+(A217))</f>
        <v>255</v>
      </c>
      <c r="D219" s="133"/>
      <c r="E219" s="133"/>
      <c r="F219" s="133"/>
      <c r="G219" s="133"/>
      <c r="H219" s="107">
        <f t="shared" si="62"/>
        <v>0</v>
      </c>
      <c r="I219" s="108" t="e">
        <f>H219/N215</f>
        <v>#DIV/0!</v>
      </c>
      <c r="J219" s="133"/>
      <c r="K219" s="109" t="s">
        <v>100</v>
      </c>
      <c r="L219" s="220">
        <f>SUM(H215:H221)</f>
        <v>0</v>
      </c>
      <c r="M219" s="221"/>
      <c r="N219" s="226"/>
    </row>
    <row r="220" spans="1:14" x14ac:dyDescent="0.25">
      <c r="A220" s="91">
        <f t="shared" si="61"/>
        <v>258</v>
      </c>
      <c r="B220" s="215"/>
      <c r="C220" s="105">
        <f>(N$3+(A218))</f>
        <v>256</v>
      </c>
      <c r="D220" s="133"/>
      <c r="E220" s="133"/>
      <c r="F220" s="133"/>
      <c r="G220" s="133"/>
      <c r="H220" s="107">
        <f t="shared" si="62"/>
        <v>0</v>
      </c>
      <c r="I220" s="108" t="e">
        <f>H220/N215</f>
        <v>#DIV/0!</v>
      </c>
      <c r="J220" s="133"/>
      <c r="K220" s="109"/>
      <c r="L220" s="111"/>
      <c r="M220" s="195" t="s">
        <v>1</v>
      </c>
      <c r="N220" s="197"/>
    </row>
    <row r="221" spans="1:14" x14ac:dyDescent="0.25">
      <c r="A221" s="91">
        <f t="shared" si="61"/>
        <v>259</v>
      </c>
      <c r="B221" s="216"/>
      <c r="C221" s="105">
        <f>(N$3+(A219))</f>
        <v>257</v>
      </c>
      <c r="D221" s="133"/>
      <c r="E221" s="133"/>
      <c r="F221" s="133"/>
      <c r="G221" s="133"/>
      <c r="H221" s="107">
        <f t="shared" si="62"/>
        <v>0</v>
      </c>
      <c r="I221" s="108" t="e">
        <f>H221/N215</f>
        <v>#DIV/0!</v>
      </c>
      <c r="J221" s="133"/>
      <c r="K221" s="109"/>
      <c r="L221" s="104"/>
      <c r="M221" s="104">
        <f>SUM(J215:J221)</f>
        <v>0</v>
      </c>
      <c r="N221" s="112" t="e">
        <f>M221/N215</f>
        <v>#DIV/0!</v>
      </c>
    </row>
    <row r="222" spans="1:14" x14ac:dyDescent="0.25">
      <c r="B222" s="208"/>
      <c r="C222" s="209"/>
      <c r="D222" s="209"/>
      <c r="E222" s="209"/>
      <c r="F222" s="209"/>
      <c r="G222" s="209"/>
      <c r="H222" s="209"/>
      <c r="I222" s="209"/>
      <c r="J222" s="209"/>
      <c r="K222" s="209"/>
      <c r="L222" s="209"/>
      <c r="M222" s="209"/>
      <c r="N222" s="210"/>
    </row>
    <row r="223" spans="1:14" x14ac:dyDescent="0.25">
      <c r="B223" s="104">
        <f>B213</f>
        <v>0</v>
      </c>
      <c r="C223" s="104" t="str">
        <f>C213</f>
        <v>LSL</v>
      </c>
      <c r="D223" s="195" t="s">
        <v>92</v>
      </c>
      <c r="E223" s="196"/>
      <c r="F223" s="196"/>
      <c r="G223" s="196"/>
      <c r="H223" s="197"/>
      <c r="I223" s="198" t="s">
        <v>102</v>
      </c>
      <c r="J223" s="198" t="s">
        <v>1</v>
      </c>
      <c r="K223" s="200" t="s">
        <v>93</v>
      </c>
      <c r="L223" s="201"/>
      <c r="M223" s="202"/>
      <c r="N223" s="206" t="s">
        <v>94</v>
      </c>
    </row>
    <row r="224" spans="1:14" ht="15" customHeight="1" x14ac:dyDescent="0.25">
      <c r="B224" s="104" t="s">
        <v>95</v>
      </c>
      <c r="C224" s="104" t="s">
        <v>86</v>
      </c>
      <c r="D224" s="104" t="s">
        <v>96</v>
      </c>
      <c r="E224" s="104" t="s">
        <v>97</v>
      </c>
      <c r="F224" s="104" t="s">
        <v>98</v>
      </c>
      <c r="G224" s="104" t="s">
        <v>99</v>
      </c>
      <c r="H224" s="104" t="s">
        <v>100</v>
      </c>
      <c r="I224" s="199"/>
      <c r="J224" s="199"/>
      <c r="K224" s="203"/>
      <c r="L224" s="204"/>
      <c r="M224" s="205"/>
      <c r="N224" s="207"/>
    </row>
    <row r="225" spans="1:14" x14ac:dyDescent="0.25">
      <c r="A225" s="91">
        <f t="shared" ref="A225:A231" si="63">A215+7</f>
        <v>260</v>
      </c>
      <c r="B225" s="214">
        <f>(C231-N$3)/7</f>
        <v>37.714285714285715</v>
      </c>
      <c r="C225" s="105">
        <f>(N$3+(A220))</f>
        <v>258</v>
      </c>
      <c r="D225" s="133"/>
      <c r="E225" s="133"/>
      <c r="F225" s="133"/>
      <c r="G225" s="133"/>
      <c r="H225" s="107">
        <f>SUM(D225:G225)</f>
        <v>0</v>
      </c>
      <c r="I225" s="108" t="e">
        <f>H225/N225</f>
        <v>#DIV/0!</v>
      </c>
      <c r="J225" s="133"/>
      <c r="K225" s="109" t="s">
        <v>101</v>
      </c>
      <c r="L225" s="109" t="s">
        <v>100</v>
      </c>
      <c r="M225" s="109" t="s">
        <v>102</v>
      </c>
      <c r="N225" s="104">
        <f>N215-M231</f>
        <v>0</v>
      </c>
    </row>
    <row r="226" spans="1:14" x14ac:dyDescent="0.25">
      <c r="A226" s="91">
        <f t="shared" si="63"/>
        <v>261</v>
      </c>
      <c r="B226" s="215"/>
      <c r="C226" s="105">
        <f>(N$3+(A221))</f>
        <v>259</v>
      </c>
      <c r="D226" s="133"/>
      <c r="E226" s="133"/>
      <c r="F226" s="133"/>
      <c r="G226" s="133"/>
      <c r="H226" s="107">
        <f t="shared" ref="H226:H231" si="64">SUM(D226:G226)</f>
        <v>0</v>
      </c>
      <c r="I226" s="108" t="e">
        <f>H226/N225</f>
        <v>#DIV/0!</v>
      </c>
      <c r="J226" s="133"/>
      <c r="K226" s="109" t="s">
        <v>103</v>
      </c>
      <c r="L226" s="107">
        <f>SUM(D225:E231)</f>
        <v>0</v>
      </c>
      <c r="M226" s="110" t="e">
        <f>L226/L229</f>
        <v>#DIV/0!</v>
      </c>
      <c r="N226" s="104" t="s">
        <v>104</v>
      </c>
    </row>
    <row r="227" spans="1:14" x14ac:dyDescent="0.25">
      <c r="A227" s="91">
        <f t="shared" si="63"/>
        <v>262</v>
      </c>
      <c r="B227" s="215"/>
      <c r="C227" s="105">
        <f>(N$3+(A225))</f>
        <v>260</v>
      </c>
      <c r="D227" s="133"/>
      <c r="E227" s="133"/>
      <c r="F227" s="133"/>
      <c r="G227" s="133"/>
      <c r="H227" s="107">
        <f t="shared" si="64"/>
        <v>0</v>
      </c>
      <c r="I227" s="108" t="e">
        <f>H227/N225</f>
        <v>#DIV/0!</v>
      </c>
      <c r="J227" s="133"/>
      <c r="K227" s="109" t="s">
        <v>105</v>
      </c>
      <c r="L227" s="107">
        <f>SUM(F225:F231)</f>
        <v>0</v>
      </c>
      <c r="M227" s="110" t="e">
        <f>L227/L229</f>
        <v>#DIV/0!</v>
      </c>
      <c r="N227" s="224" t="e">
        <f>(L229/7)/N225</f>
        <v>#DIV/0!</v>
      </c>
    </row>
    <row r="228" spans="1:14" x14ac:dyDescent="0.25">
      <c r="A228" s="91">
        <f t="shared" si="63"/>
        <v>263</v>
      </c>
      <c r="B228" s="215"/>
      <c r="C228" s="105">
        <f>(N$3+(A226))</f>
        <v>261</v>
      </c>
      <c r="D228" s="133"/>
      <c r="E228" s="133"/>
      <c r="F228" s="133"/>
      <c r="G228" s="133"/>
      <c r="H228" s="107">
        <f t="shared" si="64"/>
        <v>0</v>
      </c>
      <c r="I228" s="108" t="e">
        <f>H228/N225</f>
        <v>#DIV/0!</v>
      </c>
      <c r="J228" s="133"/>
      <c r="K228" s="109" t="s">
        <v>106</v>
      </c>
      <c r="L228" s="107">
        <f>SUM(G225:G231)</f>
        <v>0</v>
      </c>
      <c r="M228" s="110" t="e">
        <f>L228/L229</f>
        <v>#DIV/0!</v>
      </c>
      <c r="N228" s="225"/>
    </row>
    <row r="229" spans="1:14" x14ac:dyDescent="0.25">
      <c r="A229" s="91">
        <f t="shared" si="63"/>
        <v>264</v>
      </c>
      <c r="B229" s="215"/>
      <c r="C229" s="105">
        <f>(N$3+(A227))</f>
        <v>262</v>
      </c>
      <c r="D229" s="133"/>
      <c r="E229" s="133"/>
      <c r="F229" s="133"/>
      <c r="G229" s="133"/>
      <c r="H229" s="107">
        <f t="shared" si="64"/>
        <v>0</v>
      </c>
      <c r="I229" s="108" t="e">
        <f>H229/N225</f>
        <v>#DIV/0!</v>
      </c>
      <c r="J229" s="133"/>
      <c r="K229" s="109" t="s">
        <v>100</v>
      </c>
      <c r="L229" s="220">
        <f>SUM(H225:H231)</f>
        <v>0</v>
      </c>
      <c r="M229" s="221"/>
      <c r="N229" s="226"/>
    </row>
    <row r="230" spans="1:14" x14ac:dyDescent="0.25">
      <c r="A230" s="91">
        <f t="shared" si="63"/>
        <v>265</v>
      </c>
      <c r="B230" s="215"/>
      <c r="C230" s="105">
        <f>(N$3+(A228))</f>
        <v>263</v>
      </c>
      <c r="D230" s="133"/>
      <c r="E230" s="133"/>
      <c r="F230" s="133"/>
      <c r="G230" s="133"/>
      <c r="H230" s="107">
        <f t="shared" si="64"/>
        <v>0</v>
      </c>
      <c r="I230" s="108" t="e">
        <f>H230/N225</f>
        <v>#DIV/0!</v>
      </c>
      <c r="J230" s="133"/>
      <c r="K230" s="109"/>
      <c r="L230" s="111"/>
      <c r="M230" s="195" t="s">
        <v>1</v>
      </c>
      <c r="N230" s="197"/>
    </row>
    <row r="231" spans="1:14" x14ac:dyDescent="0.25">
      <c r="A231" s="91">
        <f t="shared" si="63"/>
        <v>266</v>
      </c>
      <c r="B231" s="216"/>
      <c r="C231" s="105">
        <f>(N$3+(A229))</f>
        <v>264</v>
      </c>
      <c r="D231" s="133"/>
      <c r="E231" s="133"/>
      <c r="F231" s="133"/>
      <c r="G231" s="133"/>
      <c r="H231" s="107">
        <f t="shared" si="64"/>
        <v>0</v>
      </c>
      <c r="I231" s="108" t="e">
        <f>H231/N225</f>
        <v>#DIV/0!</v>
      </c>
      <c r="J231" s="133"/>
      <c r="K231" s="109"/>
      <c r="L231" s="104"/>
      <c r="M231" s="104">
        <f>SUM(J225:J231)</f>
        <v>0</v>
      </c>
      <c r="N231" s="112" t="e">
        <f>M231/N225</f>
        <v>#DIV/0!</v>
      </c>
    </row>
    <row r="232" spans="1:14" x14ac:dyDescent="0.25">
      <c r="B232" s="208"/>
      <c r="C232" s="209"/>
      <c r="D232" s="209"/>
      <c r="E232" s="209"/>
      <c r="F232" s="209"/>
      <c r="G232" s="209"/>
      <c r="H232" s="209"/>
      <c r="I232" s="209"/>
      <c r="J232" s="209"/>
      <c r="K232" s="209"/>
      <c r="L232" s="209"/>
      <c r="M232" s="209"/>
      <c r="N232" s="210"/>
    </row>
    <row r="233" spans="1:14" x14ac:dyDescent="0.25">
      <c r="B233" s="104">
        <f>B223</f>
        <v>0</v>
      </c>
      <c r="C233" s="104" t="str">
        <f>C223</f>
        <v>LSL</v>
      </c>
      <c r="D233" s="195" t="s">
        <v>92</v>
      </c>
      <c r="E233" s="196"/>
      <c r="F233" s="196"/>
      <c r="G233" s="196"/>
      <c r="H233" s="197"/>
      <c r="I233" s="198" t="s">
        <v>102</v>
      </c>
      <c r="J233" s="198" t="s">
        <v>1</v>
      </c>
      <c r="K233" s="200" t="s">
        <v>93</v>
      </c>
      <c r="L233" s="201"/>
      <c r="M233" s="202"/>
      <c r="N233" s="206" t="s">
        <v>94</v>
      </c>
    </row>
    <row r="234" spans="1:14" ht="15" customHeight="1" x14ac:dyDescent="0.25">
      <c r="B234" s="104" t="s">
        <v>95</v>
      </c>
      <c r="C234" s="104" t="s">
        <v>86</v>
      </c>
      <c r="D234" s="104" t="s">
        <v>96</v>
      </c>
      <c r="E234" s="104" t="s">
        <v>97</v>
      </c>
      <c r="F234" s="104" t="s">
        <v>98</v>
      </c>
      <c r="G234" s="104" t="s">
        <v>99</v>
      </c>
      <c r="H234" s="104" t="s">
        <v>100</v>
      </c>
      <c r="I234" s="199"/>
      <c r="J234" s="199"/>
      <c r="K234" s="203"/>
      <c r="L234" s="204"/>
      <c r="M234" s="205"/>
      <c r="N234" s="207"/>
    </row>
    <row r="235" spans="1:14" x14ac:dyDescent="0.25">
      <c r="A235" s="91">
        <f t="shared" ref="A235:A241" si="65">A225+7</f>
        <v>267</v>
      </c>
      <c r="B235" s="214">
        <f>(C241-N$3)/7</f>
        <v>38.714285714285715</v>
      </c>
      <c r="C235" s="105">
        <f>(N$3+(A230))</f>
        <v>265</v>
      </c>
      <c r="D235" s="133"/>
      <c r="E235" s="133"/>
      <c r="F235" s="133"/>
      <c r="G235" s="133"/>
      <c r="H235" s="107">
        <f>SUM(D235:G235)</f>
        <v>0</v>
      </c>
      <c r="I235" s="108" t="e">
        <f>H235/N235</f>
        <v>#DIV/0!</v>
      </c>
      <c r="J235" s="133"/>
      <c r="K235" s="109" t="s">
        <v>101</v>
      </c>
      <c r="L235" s="109" t="s">
        <v>100</v>
      </c>
      <c r="M235" s="109" t="s">
        <v>102</v>
      </c>
      <c r="N235" s="104">
        <f>N225-M241</f>
        <v>0</v>
      </c>
    </row>
    <row r="236" spans="1:14" x14ac:dyDescent="0.25">
      <c r="A236" s="91">
        <f t="shared" si="65"/>
        <v>268</v>
      </c>
      <c r="B236" s="215"/>
      <c r="C236" s="105">
        <f>(N$3+(A231))</f>
        <v>266</v>
      </c>
      <c r="D236" s="133"/>
      <c r="E236" s="133"/>
      <c r="F236" s="133"/>
      <c r="G236" s="133"/>
      <c r="H236" s="107">
        <f t="shared" ref="H236:H241" si="66">SUM(D236:G236)</f>
        <v>0</v>
      </c>
      <c r="I236" s="108" t="e">
        <f>H236/N235</f>
        <v>#DIV/0!</v>
      </c>
      <c r="J236" s="133"/>
      <c r="K236" s="109" t="s">
        <v>103</v>
      </c>
      <c r="L236" s="107">
        <f>SUM(D235:E241)</f>
        <v>0</v>
      </c>
      <c r="M236" s="110" t="e">
        <f>L236/L239</f>
        <v>#DIV/0!</v>
      </c>
      <c r="N236" s="104" t="s">
        <v>104</v>
      </c>
    </row>
    <row r="237" spans="1:14" x14ac:dyDescent="0.25">
      <c r="A237" s="91">
        <f t="shared" si="65"/>
        <v>269</v>
      </c>
      <c r="B237" s="215"/>
      <c r="C237" s="105">
        <f>(N$3+(A235))</f>
        <v>267</v>
      </c>
      <c r="D237" s="133"/>
      <c r="E237" s="133"/>
      <c r="F237" s="133"/>
      <c r="G237" s="133"/>
      <c r="H237" s="107">
        <f t="shared" si="66"/>
        <v>0</v>
      </c>
      <c r="I237" s="108" t="e">
        <f>H237/N235</f>
        <v>#DIV/0!</v>
      </c>
      <c r="J237" s="133"/>
      <c r="K237" s="109" t="s">
        <v>105</v>
      </c>
      <c r="L237" s="107">
        <f>SUM(F235:F241)</f>
        <v>0</v>
      </c>
      <c r="M237" s="110" t="e">
        <f>L237/L239</f>
        <v>#DIV/0!</v>
      </c>
      <c r="N237" s="224" t="e">
        <f>(L239/7)/N235</f>
        <v>#DIV/0!</v>
      </c>
    </row>
    <row r="238" spans="1:14" x14ac:dyDescent="0.25">
      <c r="A238" s="91">
        <f t="shared" si="65"/>
        <v>270</v>
      </c>
      <c r="B238" s="215"/>
      <c r="C238" s="105">
        <f>(N$3+(A236))</f>
        <v>268</v>
      </c>
      <c r="D238" s="133"/>
      <c r="E238" s="133"/>
      <c r="F238" s="133"/>
      <c r="G238" s="133"/>
      <c r="H238" s="107">
        <f t="shared" si="66"/>
        <v>0</v>
      </c>
      <c r="I238" s="108" t="e">
        <f>H238/N235</f>
        <v>#DIV/0!</v>
      </c>
      <c r="J238" s="133"/>
      <c r="K238" s="109" t="s">
        <v>106</v>
      </c>
      <c r="L238" s="107">
        <f>SUM(G235:G241)</f>
        <v>0</v>
      </c>
      <c r="M238" s="110" t="e">
        <f>L238/L239</f>
        <v>#DIV/0!</v>
      </c>
      <c r="N238" s="225"/>
    </row>
    <row r="239" spans="1:14" x14ac:dyDescent="0.25">
      <c r="A239" s="91">
        <f t="shared" si="65"/>
        <v>271</v>
      </c>
      <c r="B239" s="215"/>
      <c r="C239" s="105">
        <f>(N$3+(A237))</f>
        <v>269</v>
      </c>
      <c r="D239" s="133"/>
      <c r="E239" s="133"/>
      <c r="F239" s="133"/>
      <c r="G239" s="133"/>
      <c r="H239" s="107">
        <f t="shared" si="66"/>
        <v>0</v>
      </c>
      <c r="I239" s="108" t="e">
        <f>H239/N235</f>
        <v>#DIV/0!</v>
      </c>
      <c r="J239" s="133"/>
      <c r="K239" s="109" t="s">
        <v>100</v>
      </c>
      <c r="L239" s="220">
        <f>SUM(H235:H241)</f>
        <v>0</v>
      </c>
      <c r="M239" s="221"/>
      <c r="N239" s="226"/>
    </row>
    <row r="240" spans="1:14" x14ac:dyDescent="0.25">
      <c r="A240" s="91">
        <f t="shared" si="65"/>
        <v>272</v>
      </c>
      <c r="B240" s="215"/>
      <c r="C240" s="105">
        <f>(N$3+(A238))</f>
        <v>270</v>
      </c>
      <c r="D240" s="133"/>
      <c r="E240" s="133"/>
      <c r="F240" s="133"/>
      <c r="G240" s="133"/>
      <c r="H240" s="107">
        <f t="shared" si="66"/>
        <v>0</v>
      </c>
      <c r="I240" s="108" t="e">
        <f>H240/N235</f>
        <v>#DIV/0!</v>
      </c>
      <c r="J240" s="133"/>
      <c r="K240" s="109"/>
      <c r="L240" s="111"/>
      <c r="M240" s="195" t="s">
        <v>1</v>
      </c>
      <c r="N240" s="197"/>
    </row>
    <row r="241" spans="1:14" x14ac:dyDescent="0.25">
      <c r="A241" s="91">
        <f t="shared" si="65"/>
        <v>273</v>
      </c>
      <c r="B241" s="216"/>
      <c r="C241" s="105">
        <f>(N$3+(A239))</f>
        <v>271</v>
      </c>
      <c r="D241" s="133"/>
      <c r="E241" s="133"/>
      <c r="F241" s="133"/>
      <c r="G241" s="133"/>
      <c r="H241" s="107">
        <f t="shared" si="66"/>
        <v>0</v>
      </c>
      <c r="I241" s="108" t="e">
        <f>H241/N235</f>
        <v>#DIV/0!</v>
      </c>
      <c r="J241" s="133"/>
      <c r="K241" s="109"/>
      <c r="L241" s="104"/>
      <c r="M241" s="104">
        <f>SUM(J235:J241)</f>
        <v>0</v>
      </c>
      <c r="N241" s="112" t="e">
        <f>M241/N235</f>
        <v>#DIV/0!</v>
      </c>
    </row>
    <row r="242" spans="1:14" hidden="1" x14ac:dyDescent="0.25">
      <c r="A242" s="91">
        <f>A235+7</f>
        <v>274</v>
      </c>
      <c r="B242" s="208"/>
      <c r="C242" s="209"/>
      <c r="D242" s="209"/>
      <c r="E242" s="209"/>
      <c r="F242" s="209"/>
      <c r="G242" s="209"/>
      <c r="H242" s="209"/>
      <c r="I242" s="209"/>
      <c r="J242" s="209"/>
      <c r="K242" s="209"/>
      <c r="L242" s="209"/>
      <c r="M242" s="209"/>
      <c r="N242" s="210"/>
    </row>
    <row r="243" spans="1:14" ht="36" x14ac:dyDescent="0.25">
      <c r="B243" s="223">
        <f>B180</f>
        <v>0</v>
      </c>
      <c r="C243" s="223"/>
      <c r="D243" s="223"/>
      <c r="E243" s="223"/>
      <c r="F243" s="223"/>
      <c r="G243" s="223"/>
      <c r="H243" s="223"/>
      <c r="I243" s="223"/>
      <c r="J243" s="223"/>
      <c r="K243" s="223"/>
      <c r="L243" s="223"/>
      <c r="M243" s="223"/>
      <c r="N243" s="223"/>
    </row>
    <row r="244" spans="1:14" ht="15" customHeight="1" x14ac:dyDescent="0.25">
      <c r="B244" s="222" t="s">
        <v>83</v>
      </c>
      <c r="C244" s="222"/>
      <c r="D244" s="222"/>
      <c r="E244" s="222"/>
      <c r="F244" s="222"/>
      <c r="G244" s="222"/>
      <c r="H244" s="222"/>
      <c r="I244" s="222"/>
      <c r="J244" s="222"/>
      <c r="K244" s="222"/>
      <c r="L244" s="222"/>
      <c r="M244" s="222"/>
      <c r="N244" s="222"/>
    </row>
    <row r="245" spans="1:14" ht="21" x14ac:dyDescent="0.25">
      <c r="B245" s="94" t="s">
        <v>107</v>
      </c>
      <c r="C245" s="211">
        <f>C182</f>
        <v>0</v>
      </c>
      <c r="D245" s="212"/>
      <c r="E245" s="211" t="str">
        <f>E182</f>
        <v>LOHMANN LSL</v>
      </c>
      <c r="F245" s="213"/>
      <c r="G245" s="213"/>
      <c r="H245" s="213"/>
      <c r="I245" s="213"/>
      <c r="J245" s="212"/>
      <c r="K245" s="211" t="s">
        <v>85</v>
      </c>
      <c r="L245" s="213"/>
      <c r="M245" s="212"/>
      <c r="N245" s="95">
        <f>N182</f>
        <v>0</v>
      </c>
    </row>
    <row r="246" spans="1:14" x14ac:dyDescent="0.25">
      <c r="B246" s="104">
        <f>B233</f>
        <v>0</v>
      </c>
      <c r="C246" s="104" t="str">
        <f>C233</f>
        <v>LSL</v>
      </c>
      <c r="D246" s="195" t="s">
        <v>92</v>
      </c>
      <c r="E246" s="196"/>
      <c r="F246" s="196"/>
      <c r="G246" s="196"/>
      <c r="H246" s="197"/>
      <c r="I246" s="198" t="s">
        <v>102</v>
      </c>
      <c r="J246" s="198" t="s">
        <v>1</v>
      </c>
      <c r="K246" s="200" t="s">
        <v>93</v>
      </c>
      <c r="L246" s="201"/>
      <c r="M246" s="202"/>
      <c r="N246" s="206" t="s">
        <v>94</v>
      </c>
    </row>
    <row r="247" spans="1:14" x14ac:dyDescent="0.25">
      <c r="B247" s="104" t="s">
        <v>95</v>
      </c>
      <c r="C247" s="104" t="s">
        <v>86</v>
      </c>
      <c r="D247" s="104" t="s">
        <v>96</v>
      </c>
      <c r="E247" s="104" t="s">
        <v>97</v>
      </c>
      <c r="F247" s="104" t="s">
        <v>98</v>
      </c>
      <c r="G247" s="104" t="s">
        <v>99</v>
      </c>
      <c r="H247" s="104" t="s">
        <v>100</v>
      </c>
      <c r="I247" s="199"/>
      <c r="J247" s="199"/>
      <c r="K247" s="203"/>
      <c r="L247" s="204"/>
      <c r="M247" s="205"/>
      <c r="N247" s="207"/>
    </row>
    <row r="248" spans="1:14" x14ac:dyDescent="0.25">
      <c r="A248" s="91">
        <f t="shared" ref="A248:A254" si="67">A235+7</f>
        <v>274</v>
      </c>
      <c r="B248" s="214">
        <f>(C254-N$3)/7</f>
        <v>40</v>
      </c>
      <c r="C248" s="105">
        <f>(N$3+(A248))</f>
        <v>274</v>
      </c>
      <c r="D248" s="133"/>
      <c r="E248" s="133"/>
      <c r="F248" s="133"/>
      <c r="G248" s="133"/>
      <c r="H248" s="107">
        <f>SUM(D248:G248)</f>
        <v>0</v>
      </c>
      <c r="I248" s="108" t="e">
        <f>H248/N248</f>
        <v>#DIV/0!</v>
      </c>
      <c r="J248" s="133"/>
      <c r="K248" s="109" t="s">
        <v>101</v>
      </c>
      <c r="L248" s="109" t="s">
        <v>100</v>
      </c>
      <c r="M248" s="109" t="s">
        <v>102</v>
      </c>
      <c r="N248" s="104">
        <f>N235-M254</f>
        <v>0</v>
      </c>
    </row>
    <row r="249" spans="1:14" x14ac:dyDescent="0.25">
      <c r="A249" s="91">
        <f t="shared" si="67"/>
        <v>275</v>
      </c>
      <c r="B249" s="215"/>
      <c r="C249" s="105">
        <f t="shared" ref="C249:C254" si="68">(N$3+(A249))</f>
        <v>275</v>
      </c>
      <c r="D249" s="133"/>
      <c r="E249" s="133"/>
      <c r="F249" s="133"/>
      <c r="G249" s="133"/>
      <c r="H249" s="107">
        <f t="shared" ref="H249:H254" si="69">SUM(D249:G249)</f>
        <v>0</v>
      </c>
      <c r="I249" s="108" t="e">
        <f>H249/N248</f>
        <v>#DIV/0!</v>
      </c>
      <c r="J249" s="133"/>
      <c r="K249" s="109" t="s">
        <v>103</v>
      </c>
      <c r="L249" s="107">
        <f>SUM(D248:E254)</f>
        <v>0</v>
      </c>
      <c r="M249" s="110" t="e">
        <f>L249/L252</f>
        <v>#DIV/0!</v>
      </c>
      <c r="N249" s="104" t="s">
        <v>104</v>
      </c>
    </row>
    <row r="250" spans="1:14" x14ac:dyDescent="0.25">
      <c r="A250" s="91">
        <f t="shared" si="67"/>
        <v>276</v>
      </c>
      <c r="B250" s="215"/>
      <c r="C250" s="105">
        <f t="shared" si="68"/>
        <v>276</v>
      </c>
      <c r="D250" s="133"/>
      <c r="E250" s="133"/>
      <c r="F250" s="133"/>
      <c r="G250" s="133"/>
      <c r="H250" s="107">
        <f t="shared" si="69"/>
        <v>0</v>
      </c>
      <c r="I250" s="108" t="e">
        <f>H250/N248</f>
        <v>#DIV/0!</v>
      </c>
      <c r="J250" s="133"/>
      <c r="K250" s="109" t="s">
        <v>105</v>
      </c>
      <c r="L250" s="107">
        <f>SUM(F248:F254)</f>
        <v>0</v>
      </c>
      <c r="M250" s="110" t="e">
        <f>L250/L252</f>
        <v>#DIV/0!</v>
      </c>
      <c r="N250" s="224" t="e">
        <f>(L252/7)/N248</f>
        <v>#DIV/0!</v>
      </c>
    </row>
    <row r="251" spans="1:14" x14ac:dyDescent="0.25">
      <c r="A251" s="91">
        <f t="shared" si="67"/>
        <v>277</v>
      </c>
      <c r="B251" s="215"/>
      <c r="C251" s="105">
        <f t="shared" si="68"/>
        <v>277</v>
      </c>
      <c r="D251" s="133"/>
      <c r="E251" s="133"/>
      <c r="F251" s="133"/>
      <c r="G251" s="133"/>
      <c r="H251" s="107">
        <f t="shared" si="69"/>
        <v>0</v>
      </c>
      <c r="I251" s="108" t="e">
        <f>H251/N248</f>
        <v>#DIV/0!</v>
      </c>
      <c r="J251" s="133"/>
      <c r="K251" s="109" t="s">
        <v>106</v>
      </c>
      <c r="L251" s="107">
        <f>SUM(G248:G254)</f>
        <v>0</v>
      </c>
      <c r="M251" s="110" t="e">
        <f>L251/L252</f>
        <v>#DIV/0!</v>
      </c>
      <c r="N251" s="225"/>
    </row>
    <row r="252" spans="1:14" x14ac:dyDescent="0.25">
      <c r="A252" s="91">
        <f t="shared" si="67"/>
        <v>278</v>
      </c>
      <c r="B252" s="215"/>
      <c r="C252" s="105">
        <f t="shared" si="68"/>
        <v>278</v>
      </c>
      <c r="D252" s="133"/>
      <c r="E252" s="133"/>
      <c r="F252" s="133"/>
      <c r="G252" s="133"/>
      <c r="H252" s="107">
        <f t="shared" si="69"/>
        <v>0</v>
      </c>
      <c r="I252" s="108" t="e">
        <f>H252/N248</f>
        <v>#DIV/0!</v>
      </c>
      <c r="J252" s="133"/>
      <c r="K252" s="109" t="s">
        <v>100</v>
      </c>
      <c r="L252" s="220">
        <f>SUM(H248:H254)</f>
        <v>0</v>
      </c>
      <c r="M252" s="221"/>
      <c r="N252" s="226"/>
    </row>
    <row r="253" spans="1:14" x14ac:dyDescent="0.25">
      <c r="A253" s="91">
        <f t="shared" si="67"/>
        <v>279</v>
      </c>
      <c r="B253" s="215"/>
      <c r="C253" s="105">
        <f t="shared" si="68"/>
        <v>279</v>
      </c>
      <c r="D253" s="133"/>
      <c r="E253" s="133"/>
      <c r="F253" s="133"/>
      <c r="G253" s="133"/>
      <c r="H253" s="107">
        <f t="shared" si="69"/>
        <v>0</v>
      </c>
      <c r="I253" s="108" t="e">
        <f>H253/N248</f>
        <v>#DIV/0!</v>
      </c>
      <c r="J253" s="133"/>
      <c r="K253" s="109"/>
      <c r="L253" s="111"/>
      <c r="M253" s="195" t="s">
        <v>1</v>
      </c>
      <c r="N253" s="197"/>
    </row>
    <row r="254" spans="1:14" ht="15" customHeight="1" x14ac:dyDescent="0.25">
      <c r="A254" s="91">
        <f t="shared" si="67"/>
        <v>280</v>
      </c>
      <c r="B254" s="216"/>
      <c r="C254" s="105">
        <f t="shared" si="68"/>
        <v>280</v>
      </c>
      <c r="D254" s="133"/>
      <c r="E254" s="133"/>
      <c r="F254" s="133"/>
      <c r="G254" s="133"/>
      <c r="H254" s="107">
        <f t="shared" si="69"/>
        <v>0</v>
      </c>
      <c r="I254" s="108" t="e">
        <f>H254/N248</f>
        <v>#DIV/0!</v>
      </c>
      <c r="J254" s="133"/>
      <c r="K254" s="109"/>
      <c r="L254" s="104"/>
      <c r="M254" s="104">
        <f>SUM(J248:J254)</f>
        <v>0</v>
      </c>
      <c r="N254" s="112" t="e">
        <f>M254/N248</f>
        <v>#DIV/0!</v>
      </c>
    </row>
    <row r="255" spans="1:14" x14ac:dyDescent="0.25">
      <c r="B255" s="208"/>
      <c r="C255" s="209"/>
      <c r="D255" s="209"/>
      <c r="E255" s="209"/>
      <c r="F255" s="209"/>
      <c r="G255" s="209"/>
      <c r="H255" s="209"/>
      <c r="I255" s="209"/>
      <c r="J255" s="209"/>
      <c r="K255" s="209"/>
      <c r="L255" s="209"/>
      <c r="M255" s="209"/>
      <c r="N255" s="210"/>
    </row>
    <row r="256" spans="1:14" x14ac:dyDescent="0.25">
      <c r="B256" s="104">
        <f>B246</f>
        <v>0</v>
      </c>
      <c r="C256" s="104" t="str">
        <f>C246</f>
        <v>LSL</v>
      </c>
      <c r="D256" s="195" t="s">
        <v>92</v>
      </c>
      <c r="E256" s="196"/>
      <c r="F256" s="196"/>
      <c r="G256" s="196"/>
      <c r="H256" s="197"/>
      <c r="I256" s="198" t="s">
        <v>102</v>
      </c>
      <c r="J256" s="198" t="s">
        <v>1</v>
      </c>
      <c r="K256" s="200" t="s">
        <v>93</v>
      </c>
      <c r="L256" s="201"/>
      <c r="M256" s="202"/>
      <c r="N256" s="206" t="s">
        <v>94</v>
      </c>
    </row>
    <row r="257" spans="1:14" x14ac:dyDescent="0.25">
      <c r="B257" s="104" t="s">
        <v>95</v>
      </c>
      <c r="C257" s="104" t="s">
        <v>86</v>
      </c>
      <c r="D257" s="104" t="s">
        <v>96</v>
      </c>
      <c r="E257" s="104" t="s">
        <v>97</v>
      </c>
      <c r="F257" s="104" t="s">
        <v>98</v>
      </c>
      <c r="G257" s="104" t="s">
        <v>99</v>
      </c>
      <c r="H257" s="104" t="s">
        <v>100</v>
      </c>
      <c r="I257" s="199"/>
      <c r="J257" s="199"/>
      <c r="K257" s="203"/>
      <c r="L257" s="204"/>
      <c r="M257" s="205"/>
      <c r="N257" s="207"/>
    </row>
    <row r="258" spans="1:14" x14ac:dyDescent="0.25">
      <c r="A258" s="91">
        <f>A248+7</f>
        <v>281</v>
      </c>
      <c r="B258" s="214">
        <f>(C264-N$3)/7</f>
        <v>41</v>
      </c>
      <c r="C258" s="105">
        <f>(N$3+(A258))</f>
        <v>281</v>
      </c>
      <c r="D258" s="133"/>
      <c r="E258" s="133"/>
      <c r="F258" s="133"/>
      <c r="G258" s="133"/>
      <c r="H258" s="107">
        <f>SUM(D258:G258)</f>
        <v>0</v>
      </c>
      <c r="I258" s="108" t="e">
        <f>H258/N258</f>
        <v>#DIV/0!</v>
      </c>
      <c r="J258" s="133"/>
      <c r="K258" s="109" t="s">
        <v>101</v>
      </c>
      <c r="L258" s="109" t="s">
        <v>100</v>
      </c>
      <c r="M258" s="109" t="s">
        <v>102</v>
      </c>
      <c r="N258" s="104">
        <f>N248-M264</f>
        <v>0</v>
      </c>
    </row>
    <row r="259" spans="1:14" x14ac:dyDescent="0.25">
      <c r="A259" s="91">
        <f t="shared" ref="A259:A264" si="70">A249+7</f>
        <v>282</v>
      </c>
      <c r="B259" s="215"/>
      <c r="C259" s="105">
        <f t="shared" ref="C259:C264" si="71">(N$3+(A259))</f>
        <v>282</v>
      </c>
      <c r="D259" s="133"/>
      <c r="E259" s="133"/>
      <c r="F259" s="133"/>
      <c r="G259" s="133"/>
      <c r="H259" s="107">
        <f t="shared" ref="H259:H264" si="72">SUM(D259:G259)</f>
        <v>0</v>
      </c>
      <c r="I259" s="108" t="e">
        <f>H259/N258</f>
        <v>#DIV/0!</v>
      </c>
      <c r="J259" s="133"/>
      <c r="K259" s="109" t="s">
        <v>103</v>
      </c>
      <c r="L259" s="107">
        <f>SUM(D258:E264)</f>
        <v>0</v>
      </c>
      <c r="M259" s="110" t="e">
        <f>L259/L262</f>
        <v>#DIV/0!</v>
      </c>
      <c r="N259" s="104" t="s">
        <v>104</v>
      </c>
    </row>
    <row r="260" spans="1:14" x14ac:dyDescent="0.25">
      <c r="A260" s="91">
        <f t="shared" si="70"/>
        <v>283</v>
      </c>
      <c r="B260" s="215"/>
      <c r="C260" s="105">
        <f t="shared" si="71"/>
        <v>283</v>
      </c>
      <c r="D260" s="133"/>
      <c r="E260" s="133"/>
      <c r="F260" s="133"/>
      <c r="G260" s="133"/>
      <c r="H260" s="107">
        <f t="shared" si="72"/>
        <v>0</v>
      </c>
      <c r="I260" s="108" t="e">
        <f>H260/N258</f>
        <v>#DIV/0!</v>
      </c>
      <c r="J260" s="133"/>
      <c r="K260" s="109" t="s">
        <v>105</v>
      </c>
      <c r="L260" s="107">
        <f>SUM(F258:F264)</f>
        <v>0</v>
      </c>
      <c r="M260" s="110" t="e">
        <f>L260/L262</f>
        <v>#DIV/0!</v>
      </c>
      <c r="N260" s="224" t="e">
        <f>(L262/7)/N258</f>
        <v>#DIV/0!</v>
      </c>
    </row>
    <row r="261" spans="1:14" x14ac:dyDescent="0.25">
      <c r="A261" s="91">
        <f t="shared" si="70"/>
        <v>284</v>
      </c>
      <c r="B261" s="215"/>
      <c r="C261" s="105">
        <f t="shared" si="71"/>
        <v>284</v>
      </c>
      <c r="D261" s="133"/>
      <c r="E261" s="133"/>
      <c r="F261" s="133"/>
      <c r="G261" s="133"/>
      <c r="H261" s="107">
        <f t="shared" si="72"/>
        <v>0</v>
      </c>
      <c r="I261" s="108" t="e">
        <f>H261/N258</f>
        <v>#DIV/0!</v>
      </c>
      <c r="J261" s="133"/>
      <c r="K261" s="109" t="s">
        <v>106</v>
      </c>
      <c r="L261" s="107">
        <f>SUM(G258:G264)</f>
        <v>0</v>
      </c>
      <c r="M261" s="110" t="e">
        <f>L261/L262</f>
        <v>#DIV/0!</v>
      </c>
      <c r="N261" s="225"/>
    </row>
    <row r="262" spans="1:14" x14ac:dyDescent="0.25">
      <c r="A262" s="91">
        <f t="shared" si="70"/>
        <v>285</v>
      </c>
      <c r="B262" s="215"/>
      <c r="C262" s="105">
        <f t="shared" si="71"/>
        <v>285</v>
      </c>
      <c r="D262" s="133"/>
      <c r="E262" s="133"/>
      <c r="F262" s="133"/>
      <c r="G262" s="133"/>
      <c r="H262" s="107">
        <f t="shared" si="72"/>
        <v>0</v>
      </c>
      <c r="I262" s="108" t="e">
        <f>H262/N258</f>
        <v>#DIV/0!</v>
      </c>
      <c r="J262" s="133"/>
      <c r="K262" s="109" t="s">
        <v>100</v>
      </c>
      <c r="L262" s="220">
        <f>SUM(H258:H264)</f>
        <v>0</v>
      </c>
      <c r="M262" s="221"/>
      <c r="N262" s="226"/>
    </row>
    <row r="263" spans="1:14" x14ac:dyDescent="0.25">
      <c r="A263" s="91">
        <f t="shared" si="70"/>
        <v>286</v>
      </c>
      <c r="B263" s="215"/>
      <c r="C263" s="105">
        <f t="shared" si="71"/>
        <v>286</v>
      </c>
      <c r="D263" s="133"/>
      <c r="E263" s="133"/>
      <c r="F263" s="133"/>
      <c r="G263" s="133"/>
      <c r="H263" s="107">
        <f t="shared" si="72"/>
        <v>0</v>
      </c>
      <c r="I263" s="108" t="e">
        <f>H263/N258</f>
        <v>#DIV/0!</v>
      </c>
      <c r="J263" s="133"/>
      <c r="K263" s="109"/>
      <c r="L263" s="111"/>
      <c r="M263" s="195" t="s">
        <v>1</v>
      </c>
      <c r="N263" s="197"/>
    </row>
    <row r="264" spans="1:14" ht="15" customHeight="1" x14ac:dyDescent="0.25">
      <c r="A264" s="91">
        <f t="shared" si="70"/>
        <v>287</v>
      </c>
      <c r="B264" s="216"/>
      <c r="C264" s="105">
        <f t="shared" si="71"/>
        <v>287</v>
      </c>
      <c r="D264" s="133"/>
      <c r="E264" s="133"/>
      <c r="F264" s="133"/>
      <c r="G264" s="133"/>
      <c r="H264" s="107">
        <f t="shared" si="72"/>
        <v>0</v>
      </c>
      <c r="I264" s="108" t="e">
        <f>H264/N258</f>
        <v>#DIV/0!</v>
      </c>
      <c r="J264" s="133"/>
      <c r="K264" s="109"/>
      <c r="L264" s="104"/>
      <c r="M264" s="104">
        <f>SUM(J258:J264)</f>
        <v>0</v>
      </c>
      <c r="N264" s="112" t="e">
        <f>M264/N258</f>
        <v>#DIV/0!</v>
      </c>
    </row>
    <row r="265" spans="1:14" x14ac:dyDescent="0.25">
      <c r="B265" s="208"/>
      <c r="C265" s="209"/>
      <c r="D265" s="209"/>
      <c r="E265" s="209"/>
      <c r="F265" s="209"/>
      <c r="G265" s="209"/>
      <c r="H265" s="209"/>
      <c r="I265" s="209"/>
      <c r="J265" s="209"/>
      <c r="K265" s="209"/>
      <c r="L265" s="209"/>
      <c r="M265" s="209"/>
      <c r="N265" s="210"/>
    </row>
    <row r="266" spans="1:14" x14ac:dyDescent="0.25">
      <c r="B266" s="104">
        <f>B256</f>
        <v>0</v>
      </c>
      <c r="C266" s="104" t="str">
        <f>C256</f>
        <v>LSL</v>
      </c>
      <c r="D266" s="195" t="s">
        <v>92</v>
      </c>
      <c r="E266" s="196"/>
      <c r="F266" s="196"/>
      <c r="G266" s="196"/>
      <c r="H266" s="197"/>
      <c r="I266" s="198" t="s">
        <v>102</v>
      </c>
      <c r="J266" s="198" t="s">
        <v>1</v>
      </c>
      <c r="K266" s="200" t="s">
        <v>93</v>
      </c>
      <c r="L266" s="201"/>
      <c r="M266" s="202"/>
      <c r="N266" s="206" t="s">
        <v>94</v>
      </c>
    </row>
    <row r="267" spans="1:14" x14ac:dyDescent="0.25">
      <c r="B267" s="104" t="s">
        <v>95</v>
      </c>
      <c r="C267" s="104" t="s">
        <v>86</v>
      </c>
      <c r="D267" s="104" t="s">
        <v>96</v>
      </c>
      <c r="E267" s="104" t="s">
        <v>97</v>
      </c>
      <c r="F267" s="104" t="s">
        <v>98</v>
      </c>
      <c r="G267" s="104" t="s">
        <v>99</v>
      </c>
      <c r="H267" s="104" t="s">
        <v>100</v>
      </c>
      <c r="I267" s="199"/>
      <c r="J267" s="199"/>
      <c r="K267" s="203"/>
      <c r="L267" s="204"/>
      <c r="M267" s="205"/>
      <c r="N267" s="207"/>
    </row>
    <row r="268" spans="1:14" x14ac:dyDescent="0.25">
      <c r="A268" s="91">
        <f t="shared" ref="A268:A274" si="73">A258+7</f>
        <v>288</v>
      </c>
      <c r="B268" s="214">
        <f>(C274-N$3)/7</f>
        <v>42</v>
      </c>
      <c r="C268" s="105">
        <f>(N$3+(A268))</f>
        <v>288</v>
      </c>
      <c r="D268" s="133"/>
      <c r="E268" s="133"/>
      <c r="F268" s="133"/>
      <c r="G268" s="133"/>
      <c r="H268" s="107">
        <f>SUM(D268:G268)</f>
        <v>0</v>
      </c>
      <c r="I268" s="108" t="e">
        <f>H268/N268</f>
        <v>#DIV/0!</v>
      </c>
      <c r="J268" s="133"/>
      <c r="K268" s="109" t="s">
        <v>101</v>
      </c>
      <c r="L268" s="109" t="s">
        <v>100</v>
      </c>
      <c r="M268" s="109" t="s">
        <v>102</v>
      </c>
      <c r="N268" s="104">
        <f>N258-M274</f>
        <v>0</v>
      </c>
    </row>
    <row r="269" spans="1:14" x14ac:dyDescent="0.25">
      <c r="A269" s="91">
        <f t="shared" si="73"/>
        <v>289</v>
      </c>
      <c r="B269" s="215"/>
      <c r="C269" s="105">
        <f t="shared" ref="C269:C274" si="74">(N$3+(A269))</f>
        <v>289</v>
      </c>
      <c r="D269" s="133"/>
      <c r="E269" s="133"/>
      <c r="F269" s="133"/>
      <c r="G269" s="133"/>
      <c r="H269" s="107">
        <f t="shared" ref="H269:H274" si="75">SUM(D269:G269)</f>
        <v>0</v>
      </c>
      <c r="I269" s="108" t="e">
        <f>H269/N268</f>
        <v>#DIV/0!</v>
      </c>
      <c r="J269" s="133"/>
      <c r="K269" s="109" t="s">
        <v>103</v>
      </c>
      <c r="L269" s="107">
        <f>SUM(D268:E274)</f>
        <v>0</v>
      </c>
      <c r="M269" s="110" t="e">
        <f>L269/L272</f>
        <v>#DIV/0!</v>
      </c>
      <c r="N269" s="104" t="s">
        <v>104</v>
      </c>
    </row>
    <row r="270" spans="1:14" x14ac:dyDescent="0.25">
      <c r="A270" s="91">
        <f t="shared" si="73"/>
        <v>290</v>
      </c>
      <c r="B270" s="215"/>
      <c r="C270" s="105">
        <f t="shared" si="74"/>
        <v>290</v>
      </c>
      <c r="D270" s="133"/>
      <c r="E270" s="133"/>
      <c r="F270" s="133"/>
      <c r="G270" s="133"/>
      <c r="H270" s="107">
        <f t="shared" si="75"/>
        <v>0</v>
      </c>
      <c r="I270" s="108" t="e">
        <f>H270/N268</f>
        <v>#DIV/0!</v>
      </c>
      <c r="J270" s="133"/>
      <c r="K270" s="109" t="s">
        <v>105</v>
      </c>
      <c r="L270" s="107">
        <f>SUM(F268:F274)</f>
        <v>0</v>
      </c>
      <c r="M270" s="110" t="e">
        <f>L270/L272</f>
        <v>#DIV/0!</v>
      </c>
      <c r="N270" s="224" t="e">
        <f>(L272/7)/N268</f>
        <v>#DIV/0!</v>
      </c>
    </row>
    <row r="271" spans="1:14" x14ac:dyDescent="0.25">
      <c r="A271" s="91">
        <f t="shared" si="73"/>
        <v>291</v>
      </c>
      <c r="B271" s="215"/>
      <c r="C271" s="105">
        <f t="shared" si="74"/>
        <v>291</v>
      </c>
      <c r="D271" s="133"/>
      <c r="E271" s="133"/>
      <c r="F271" s="133"/>
      <c r="G271" s="133"/>
      <c r="H271" s="107">
        <f t="shared" si="75"/>
        <v>0</v>
      </c>
      <c r="I271" s="108" t="e">
        <f>H271/N268</f>
        <v>#DIV/0!</v>
      </c>
      <c r="J271" s="133"/>
      <c r="K271" s="109" t="s">
        <v>106</v>
      </c>
      <c r="L271" s="107">
        <f>SUM(G268:G274)</f>
        <v>0</v>
      </c>
      <c r="M271" s="110" t="e">
        <f>L271/L272</f>
        <v>#DIV/0!</v>
      </c>
      <c r="N271" s="225"/>
    </row>
    <row r="272" spans="1:14" x14ac:dyDescent="0.25">
      <c r="A272" s="91">
        <f t="shared" si="73"/>
        <v>292</v>
      </c>
      <c r="B272" s="215"/>
      <c r="C272" s="105">
        <f t="shared" si="74"/>
        <v>292</v>
      </c>
      <c r="D272" s="133"/>
      <c r="E272" s="133"/>
      <c r="F272" s="133"/>
      <c r="G272" s="133"/>
      <c r="H272" s="107">
        <f t="shared" si="75"/>
        <v>0</v>
      </c>
      <c r="I272" s="108" t="e">
        <f>H272/N268</f>
        <v>#DIV/0!</v>
      </c>
      <c r="J272" s="133"/>
      <c r="K272" s="109" t="s">
        <v>100</v>
      </c>
      <c r="L272" s="220">
        <f>SUM(H268:H274)</f>
        <v>0</v>
      </c>
      <c r="M272" s="221"/>
      <c r="N272" s="226"/>
    </row>
    <row r="273" spans="1:14" x14ac:dyDescent="0.25">
      <c r="A273" s="91">
        <f t="shared" si="73"/>
        <v>293</v>
      </c>
      <c r="B273" s="215"/>
      <c r="C273" s="105">
        <f t="shared" si="74"/>
        <v>293</v>
      </c>
      <c r="D273" s="133"/>
      <c r="E273" s="133"/>
      <c r="F273" s="133"/>
      <c r="G273" s="133"/>
      <c r="H273" s="107">
        <f t="shared" si="75"/>
        <v>0</v>
      </c>
      <c r="I273" s="108" t="e">
        <f>H273/N268</f>
        <v>#DIV/0!</v>
      </c>
      <c r="J273" s="133"/>
      <c r="K273" s="109"/>
      <c r="L273" s="111"/>
      <c r="M273" s="195" t="s">
        <v>1</v>
      </c>
      <c r="N273" s="197"/>
    </row>
    <row r="274" spans="1:14" ht="15" customHeight="1" x14ac:dyDescent="0.25">
      <c r="A274" s="91">
        <f t="shared" si="73"/>
        <v>294</v>
      </c>
      <c r="B274" s="216"/>
      <c r="C274" s="105">
        <f t="shared" si="74"/>
        <v>294</v>
      </c>
      <c r="D274" s="133"/>
      <c r="E274" s="133"/>
      <c r="F274" s="133"/>
      <c r="G274" s="133"/>
      <c r="H274" s="107">
        <f t="shared" si="75"/>
        <v>0</v>
      </c>
      <c r="I274" s="108" t="e">
        <f>H274/N268</f>
        <v>#DIV/0!</v>
      </c>
      <c r="J274" s="133"/>
      <c r="K274" s="109"/>
      <c r="L274" s="104"/>
      <c r="M274" s="104">
        <f>SUM(J268:J274)</f>
        <v>0</v>
      </c>
      <c r="N274" s="112" t="e">
        <f>M274/N268</f>
        <v>#DIV/0!</v>
      </c>
    </row>
    <row r="275" spans="1:14" x14ac:dyDescent="0.25">
      <c r="B275" s="208"/>
      <c r="C275" s="209"/>
      <c r="D275" s="209"/>
      <c r="E275" s="209"/>
      <c r="F275" s="209"/>
      <c r="G275" s="209"/>
      <c r="H275" s="209"/>
      <c r="I275" s="209"/>
      <c r="J275" s="209"/>
      <c r="K275" s="209"/>
      <c r="L275" s="209"/>
      <c r="M275" s="209"/>
      <c r="N275" s="210"/>
    </row>
    <row r="276" spans="1:14" x14ac:dyDescent="0.25">
      <c r="B276" s="104">
        <f>B266</f>
        <v>0</v>
      </c>
      <c r="C276" s="104" t="str">
        <f>C266</f>
        <v>LSL</v>
      </c>
      <c r="D276" s="195" t="s">
        <v>92</v>
      </c>
      <c r="E276" s="196"/>
      <c r="F276" s="196"/>
      <c r="G276" s="196"/>
      <c r="H276" s="197"/>
      <c r="I276" s="198" t="s">
        <v>102</v>
      </c>
      <c r="J276" s="198" t="s">
        <v>1</v>
      </c>
      <c r="K276" s="200" t="s">
        <v>93</v>
      </c>
      <c r="L276" s="201"/>
      <c r="M276" s="202"/>
      <c r="N276" s="206" t="s">
        <v>94</v>
      </c>
    </row>
    <row r="277" spans="1:14" x14ac:dyDescent="0.25">
      <c r="B277" s="104" t="s">
        <v>95</v>
      </c>
      <c r="C277" s="104" t="s">
        <v>86</v>
      </c>
      <c r="D277" s="104" t="s">
        <v>96</v>
      </c>
      <c r="E277" s="104" t="s">
        <v>97</v>
      </c>
      <c r="F277" s="104" t="s">
        <v>98</v>
      </c>
      <c r="G277" s="104" t="s">
        <v>99</v>
      </c>
      <c r="H277" s="104" t="s">
        <v>100</v>
      </c>
      <c r="I277" s="199"/>
      <c r="J277" s="199"/>
      <c r="K277" s="203"/>
      <c r="L277" s="204"/>
      <c r="M277" s="205"/>
      <c r="N277" s="207"/>
    </row>
    <row r="278" spans="1:14" x14ac:dyDescent="0.25">
      <c r="A278" s="91">
        <f t="shared" ref="A278:A284" si="76">A268+7</f>
        <v>295</v>
      </c>
      <c r="B278" s="214">
        <f>(C284-N$3)/7</f>
        <v>43</v>
      </c>
      <c r="C278" s="105">
        <f>(N$3+(A278))</f>
        <v>295</v>
      </c>
      <c r="D278" s="133"/>
      <c r="E278" s="133"/>
      <c r="F278" s="133"/>
      <c r="G278" s="133"/>
      <c r="H278" s="107">
        <f>SUM(D278:G278)</f>
        <v>0</v>
      </c>
      <c r="I278" s="108" t="e">
        <f>H278/N278</f>
        <v>#DIV/0!</v>
      </c>
      <c r="J278" s="133"/>
      <c r="K278" s="109" t="s">
        <v>101</v>
      </c>
      <c r="L278" s="109" t="s">
        <v>100</v>
      </c>
      <c r="M278" s="109" t="s">
        <v>102</v>
      </c>
      <c r="N278" s="104">
        <f>N268-M284</f>
        <v>0</v>
      </c>
    </row>
    <row r="279" spans="1:14" x14ac:dyDescent="0.25">
      <c r="A279" s="91">
        <f t="shared" si="76"/>
        <v>296</v>
      </c>
      <c r="B279" s="215"/>
      <c r="C279" s="105">
        <f t="shared" ref="C279:C284" si="77">(N$3+(A279))</f>
        <v>296</v>
      </c>
      <c r="D279" s="133"/>
      <c r="E279" s="133"/>
      <c r="F279" s="133"/>
      <c r="G279" s="133"/>
      <c r="H279" s="107">
        <f t="shared" ref="H279:H284" si="78">SUM(D279:G279)</f>
        <v>0</v>
      </c>
      <c r="I279" s="108" t="e">
        <f>H279/N278</f>
        <v>#DIV/0!</v>
      </c>
      <c r="J279" s="133"/>
      <c r="K279" s="109" t="s">
        <v>103</v>
      </c>
      <c r="L279" s="107">
        <f>SUM(D278:E284)</f>
        <v>0</v>
      </c>
      <c r="M279" s="110" t="e">
        <f>L279/L282</f>
        <v>#DIV/0!</v>
      </c>
      <c r="N279" s="104" t="s">
        <v>104</v>
      </c>
    </row>
    <row r="280" spans="1:14" x14ac:dyDescent="0.25">
      <c r="A280" s="91">
        <f t="shared" si="76"/>
        <v>297</v>
      </c>
      <c r="B280" s="215"/>
      <c r="C280" s="105">
        <f t="shared" si="77"/>
        <v>297</v>
      </c>
      <c r="D280" s="133"/>
      <c r="E280" s="133"/>
      <c r="F280" s="133"/>
      <c r="G280" s="133"/>
      <c r="H280" s="107">
        <f t="shared" si="78"/>
        <v>0</v>
      </c>
      <c r="I280" s="108" t="e">
        <f>H280/N278</f>
        <v>#DIV/0!</v>
      </c>
      <c r="J280" s="133"/>
      <c r="K280" s="109" t="s">
        <v>105</v>
      </c>
      <c r="L280" s="107">
        <f>SUM(F278:F284)</f>
        <v>0</v>
      </c>
      <c r="M280" s="110" t="e">
        <f>L280/L282</f>
        <v>#DIV/0!</v>
      </c>
      <c r="N280" s="224" t="e">
        <f>(L282/7)/N278</f>
        <v>#DIV/0!</v>
      </c>
    </row>
    <row r="281" spans="1:14" x14ac:dyDescent="0.25">
      <c r="A281" s="91">
        <f t="shared" si="76"/>
        <v>298</v>
      </c>
      <c r="B281" s="215"/>
      <c r="C281" s="105">
        <f t="shared" si="77"/>
        <v>298</v>
      </c>
      <c r="D281" s="133"/>
      <c r="E281" s="133"/>
      <c r="F281" s="133"/>
      <c r="G281" s="133"/>
      <c r="H281" s="107">
        <f t="shared" si="78"/>
        <v>0</v>
      </c>
      <c r="I281" s="108" t="e">
        <f>H281/N278</f>
        <v>#DIV/0!</v>
      </c>
      <c r="J281" s="133"/>
      <c r="K281" s="109" t="s">
        <v>106</v>
      </c>
      <c r="L281" s="107">
        <f>SUM(G278:G284)</f>
        <v>0</v>
      </c>
      <c r="M281" s="110" t="e">
        <f>L281/L282</f>
        <v>#DIV/0!</v>
      </c>
      <c r="N281" s="225"/>
    </row>
    <row r="282" spans="1:14" x14ac:dyDescent="0.25">
      <c r="A282" s="91">
        <f t="shared" si="76"/>
        <v>299</v>
      </c>
      <c r="B282" s="215"/>
      <c r="C282" s="105">
        <f t="shared" si="77"/>
        <v>299</v>
      </c>
      <c r="D282" s="133"/>
      <c r="E282" s="133"/>
      <c r="F282" s="133"/>
      <c r="G282" s="133"/>
      <c r="H282" s="107">
        <f t="shared" si="78"/>
        <v>0</v>
      </c>
      <c r="I282" s="108" t="e">
        <f>H282/N278</f>
        <v>#DIV/0!</v>
      </c>
      <c r="J282" s="133"/>
      <c r="K282" s="109" t="s">
        <v>100</v>
      </c>
      <c r="L282" s="220">
        <f>SUM(H278:H284)</f>
        <v>0</v>
      </c>
      <c r="M282" s="221"/>
      <c r="N282" s="226"/>
    </row>
    <row r="283" spans="1:14" x14ac:dyDescent="0.25">
      <c r="A283" s="91">
        <f t="shared" si="76"/>
        <v>300</v>
      </c>
      <c r="B283" s="215"/>
      <c r="C283" s="105">
        <f t="shared" si="77"/>
        <v>300</v>
      </c>
      <c r="D283" s="133"/>
      <c r="E283" s="133"/>
      <c r="F283" s="133"/>
      <c r="G283" s="133"/>
      <c r="H283" s="107">
        <f t="shared" si="78"/>
        <v>0</v>
      </c>
      <c r="I283" s="108" t="e">
        <f>H283/N278</f>
        <v>#DIV/0!</v>
      </c>
      <c r="J283" s="133"/>
      <c r="K283" s="109"/>
      <c r="L283" s="111"/>
      <c r="M283" s="195" t="s">
        <v>1</v>
      </c>
      <c r="N283" s="197"/>
    </row>
    <row r="284" spans="1:14" ht="15" customHeight="1" x14ac:dyDescent="0.25">
      <c r="A284" s="91">
        <f t="shared" si="76"/>
        <v>301</v>
      </c>
      <c r="B284" s="216"/>
      <c r="C284" s="105">
        <f t="shared" si="77"/>
        <v>301</v>
      </c>
      <c r="D284" s="133"/>
      <c r="E284" s="133"/>
      <c r="F284" s="133"/>
      <c r="G284" s="133"/>
      <c r="H284" s="107">
        <f t="shared" si="78"/>
        <v>0</v>
      </c>
      <c r="I284" s="108" t="e">
        <f>H284/N278</f>
        <v>#DIV/0!</v>
      </c>
      <c r="J284" s="133"/>
      <c r="K284" s="109"/>
      <c r="L284" s="104"/>
      <c r="M284" s="104">
        <f>SUM(J278:J284)</f>
        <v>0</v>
      </c>
      <c r="N284" s="112" t="e">
        <f>M284/N278</f>
        <v>#DIV/0!</v>
      </c>
    </row>
    <row r="285" spans="1:14" x14ac:dyDescent="0.25">
      <c r="B285" s="208"/>
      <c r="C285" s="209"/>
      <c r="D285" s="209"/>
      <c r="E285" s="209"/>
      <c r="F285" s="209"/>
      <c r="G285" s="209"/>
      <c r="H285" s="209"/>
      <c r="I285" s="209"/>
      <c r="J285" s="209"/>
      <c r="K285" s="209"/>
      <c r="L285" s="209"/>
      <c r="M285" s="209"/>
      <c r="N285" s="210"/>
    </row>
    <row r="286" spans="1:14" x14ac:dyDescent="0.25">
      <c r="B286" s="104">
        <f>B276</f>
        <v>0</v>
      </c>
      <c r="C286" s="104" t="str">
        <f>C276</f>
        <v>LSL</v>
      </c>
      <c r="D286" s="195" t="s">
        <v>92</v>
      </c>
      <c r="E286" s="196"/>
      <c r="F286" s="196"/>
      <c r="G286" s="196"/>
      <c r="H286" s="197"/>
      <c r="I286" s="198" t="s">
        <v>102</v>
      </c>
      <c r="J286" s="198" t="s">
        <v>1</v>
      </c>
      <c r="K286" s="200" t="s">
        <v>93</v>
      </c>
      <c r="L286" s="201"/>
      <c r="M286" s="202"/>
      <c r="N286" s="206" t="s">
        <v>94</v>
      </c>
    </row>
    <row r="287" spans="1:14" x14ac:dyDescent="0.25">
      <c r="B287" s="104" t="s">
        <v>95</v>
      </c>
      <c r="C287" s="104" t="s">
        <v>86</v>
      </c>
      <c r="D287" s="104" t="s">
        <v>96</v>
      </c>
      <c r="E287" s="104" t="s">
        <v>97</v>
      </c>
      <c r="F287" s="104" t="s">
        <v>98</v>
      </c>
      <c r="G287" s="104" t="s">
        <v>99</v>
      </c>
      <c r="H287" s="104" t="s">
        <v>100</v>
      </c>
      <c r="I287" s="199"/>
      <c r="J287" s="199"/>
      <c r="K287" s="203"/>
      <c r="L287" s="204"/>
      <c r="M287" s="205"/>
      <c r="N287" s="207"/>
    </row>
    <row r="288" spans="1:14" x14ac:dyDescent="0.25">
      <c r="A288" s="91">
        <f t="shared" ref="A288:A294" si="79">A278+7</f>
        <v>302</v>
      </c>
      <c r="B288" s="214">
        <f>(C294-N$3)/7</f>
        <v>44</v>
      </c>
      <c r="C288" s="105">
        <f>(N$3+(A288))</f>
        <v>302</v>
      </c>
      <c r="D288" s="133"/>
      <c r="E288" s="133"/>
      <c r="F288" s="133"/>
      <c r="G288" s="133"/>
      <c r="H288" s="107">
        <f>SUM(D288:G288)</f>
        <v>0</v>
      </c>
      <c r="I288" s="108" t="e">
        <f>H288/N288</f>
        <v>#DIV/0!</v>
      </c>
      <c r="J288" s="133"/>
      <c r="K288" s="109" t="s">
        <v>101</v>
      </c>
      <c r="L288" s="109" t="s">
        <v>100</v>
      </c>
      <c r="M288" s="109" t="s">
        <v>102</v>
      </c>
      <c r="N288" s="104">
        <f>N278-M294</f>
        <v>0</v>
      </c>
    </row>
    <row r="289" spans="1:14" x14ac:dyDescent="0.25">
      <c r="A289" s="91">
        <f t="shared" si="79"/>
        <v>303</v>
      </c>
      <c r="B289" s="215"/>
      <c r="C289" s="105">
        <f t="shared" ref="C289:C294" si="80">(N$3+(A289))</f>
        <v>303</v>
      </c>
      <c r="D289" s="133"/>
      <c r="E289" s="133"/>
      <c r="F289" s="133"/>
      <c r="G289" s="133"/>
      <c r="H289" s="107">
        <f t="shared" ref="H289:H294" si="81">SUM(D289:G289)</f>
        <v>0</v>
      </c>
      <c r="I289" s="108" t="e">
        <f>H289/N288</f>
        <v>#DIV/0!</v>
      </c>
      <c r="J289" s="133"/>
      <c r="K289" s="109" t="s">
        <v>103</v>
      </c>
      <c r="L289" s="107">
        <f>SUM(D288:E294)</f>
        <v>0</v>
      </c>
      <c r="M289" s="110" t="e">
        <f>L289/L292</f>
        <v>#DIV/0!</v>
      </c>
      <c r="N289" s="104" t="s">
        <v>104</v>
      </c>
    </row>
    <row r="290" spans="1:14" x14ac:dyDescent="0.25">
      <c r="A290" s="91">
        <f t="shared" si="79"/>
        <v>304</v>
      </c>
      <c r="B290" s="215"/>
      <c r="C290" s="105">
        <f t="shared" si="80"/>
        <v>304</v>
      </c>
      <c r="D290" s="133"/>
      <c r="E290" s="133"/>
      <c r="F290" s="133"/>
      <c r="G290" s="133"/>
      <c r="H290" s="107">
        <f t="shared" si="81"/>
        <v>0</v>
      </c>
      <c r="I290" s="108" t="e">
        <f>H290/N288</f>
        <v>#DIV/0!</v>
      </c>
      <c r="J290" s="133"/>
      <c r="K290" s="109" t="s">
        <v>105</v>
      </c>
      <c r="L290" s="107">
        <f>SUM(F288:F294)</f>
        <v>0</v>
      </c>
      <c r="M290" s="110" t="e">
        <f>L290/L292</f>
        <v>#DIV/0!</v>
      </c>
      <c r="N290" s="224" t="e">
        <f>(L292/7)/N288</f>
        <v>#DIV/0!</v>
      </c>
    </row>
    <row r="291" spans="1:14" x14ac:dyDescent="0.25">
      <c r="A291" s="91">
        <f t="shared" si="79"/>
        <v>305</v>
      </c>
      <c r="B291" s="215"/>
      <c r="C291" s="105">
        <f t="shared" si="80"/>
        <v>305</v>
      </c>
      <c r="D291" s="133"/>
      <c r="E291" s="133"/>
      <c r="F291" s="133"/>
      <c r="G291" s="133"/>
      <c r="H291" s="107">
        <f t="shared" si="81"/>
        <v>0</v>
      </c>
      <c r="I291" s="108" t="e">
        <f>H291/N288</f>
        <v>#DIV/0!</v>
      </c>
      <c r="J291" s="133"/>
      <c r="K291" s="109" t="s">
        <v>106</v>
      </c>
      <c r="L291" s="107">
        <f>SUM(G288:G294)</f>
        <v>0</v>
      </c>
      <c r="M291" s="110" t="e">
        <f>L291/L292</f>
        <v>#DIV/0!</v>
      </c>
      <c r="N291" s="225"/>
    </row>
    <row r="292" spans="1:14" x14ac:dyDescent="0.25">
      <c r="A292" s="91">
        <f t="shared" si="79"/>
        <v>306</v>
      </c>
      <c r="B292" s="215"/>
      <c r="C292" s="105">
        <f t="shared" si="80"/>
        <v>306</v>
      </c>
      <c r="D292" s="133"/>
      <c r="E292" s="133"/>
      <c r="F292" s="133"/>
      <c r="G292" s="133"/>
      <c r="H292" s="107">
        <f t="shared" si="81"/>
        <v>0</v>
      </c>
      <c r="I292" s="108" t="e">
        <f>H292/N288</f>
        <v>#DIV/0!</v>
      </c>
      <c r="J292" s="133"/>
      <c r="K292" s="109" t="s">
        <v>100</v>
      </c>
      <c r="L292" s="220">
        <f>SUM(H288:H294)</f>
        <v>0</v>
      </c>
      <c r="M292" s="221"/>
      <c r="N292" s="226"/>
    </row>
    <row r="293" spans="1:14" x14ac:dyDescent="0.25">
      <c r="A293" s="91">
        <f t="shared" si="79"/>
        <v>307</v>
      </c>
      <c r="B293" s="215"/>
      <c r="C293" s="105">
        <f t="shared" si="80"/>
        <v>307</v>
      </c>
      <c r="D293" s="133"/>
      <c r="E293" s="133"/>
      <c r="F293" s="133"/>
      <c r="G293" s="133"/>
      <c r="H293" s="107">
        <f t="shared" si="81"/>
        <v>0</v>
      </c>
      <c r="I293" s="108" t="e">
        <f>H293/N288</f>
        <v>#DIV/0!</v>
      </c>
      <c r="J293" s="133"/>
      <c r="K293" s="109"/>
      <c r="L293" s="111"/>
      <c r="M293" s="195" t="s">
        <v>1</v>
      </c>
      <c r="N293" s="197"/>
    </row>
    <row r="294" spans="1:14" ht="15" customHeight="1" x14ac:dyDescent="0.25">
      <c r="A294" s="91">
        <f t="shared" si="79"/>
        <v>308</v>
      </c>
      <c r="B294" s="216"/>
      <c r="C294" s="105">
        <f t="shared" si="80"/>
        <v>308</v>
      </c>
      <c r="D294" s="133"/>
      <c r="E294" s="133"/>
      <c r="F294" s="133"/>
      <c r="G294" s="133"/>
      <c r="H294" s="107">
        <f t="shared" si="81"/>
        <v>0</v>
      </c>
      <c r="I294" s="108" t="e">
        <f>H294/N288</f>
        <v>#DIV/0!</v>
      </c>
      <c r="J294" s="106"/>
      <c r="K294" s="109"/>
      <c r="L294" s="104"/>
      <c r="M294" s="104">
        <f>SUM(J288:J294)</f>
        <v>0</v>
      </c>
      <c r="N294" s="112" t="e">
        <f>M294/N288</f>
        <v>#DIV/0!</v>
      </c>
    </row>
    <row r="295" spans="1:14" x14ac:dyDescent="0.25">
      <c r="B295" s="208"/>
      <c r="C295" s="209"/>
      <c r="D295" s="209"/>
      <c r="E295" s="209"/>
      <c r="F295" s="209"/>
      <c r="G295" s="209"/>
      <c r="H295" s="209"/>
      <c r="I295" s="209"/>
      <c r="J295" s="209"/>
      <c r="K295" s="209"/>
      <c r="L295" s="209"/>
      <c r="M295" s="209"/>
      <c r="N295" s="210"/>
    </row>
    <row r="296" spans="1:14" x14ac:dyDescent="0.25">
      <c r="B296" s="104">
        <f>B286</f>
        <v>0</v>
      </c>
      <c r="C296" s="104" t="str">
        <f>C286</f>
        <v>LSL</v>
      </c>
      <c r="D296" s="195" t="s">
        <v>92</v>
      </c>
      <c r="E296" s="196"/>
      <c r="F296" s="196"/>
      <c r="G296" s="196"/>
      <c r="H296" s="197"/>
      <c r="I296" s="198" t="s">
        <v>102</v>
      </c>
      <c r="J296" s="198" t="s">
        <v>1</v>
      </c>
      <c r="K296" s="200" t="s">
        <v>93</v>
      </c>
      <c r="L296" s="201"/>
      <c r="M296" s="202"/>
      <c r="N296" s="206" t="s">
        <v>94</v>
      </c>
    </row>
    <row r="297" spans="1:14" x14ac:dyDescent="0.25">
      <c r="B297" s="104" t="s">
        <v>95</v>
      </c>
      <c r="C297" s="104" t="s">
        <v>86</v>
      </c>
      <c r="D297" s="104" t="s">
        <v>96</v>
      </c>
      <c r="E297" s="104" t="s">
        <v>97</v>
      </c>
      <c r="F297" s="104" t="s">
        <v>98</v>
      </c>
      <c r="G297" s="104" t="s">
        <v>99</v>
      </c>
      <c r="H297" s="104" t="s">
        <v>100</v>
      </c>
      <c r="I297" s="199"/>
      <c r="J297" s="199"/>
      <c r="K297" s="203"/>
      <c r="L297" s="204"/>
      <c r="M297" s="205"/>
      <c r="N297" s="207"/>
    </row>
    <row r="298" spans="1:14" x14ac:dyDescent="0.25">
      <c r="A298" s="91">
        <f>A288+7</f>
        <v>309</v>
      </c>
      <c r="B298" s="214">
        <f>(C304-N$3)/7</f>
        <v>45</v>
      </c>
      <c r="C298" s="105">
        <f>(N$3+(A298))</f>
        <v>309</v>
      </c>
      <c r="D298" s="133"/>
      <c r="E298" s="133"/>
      <c r="F298" s="133"/>
      <c r="G298" s="133"/>
      <c r="H298" s="107">
        <f>SUM(D298:G298)</f>
        <v>0</v>
      </c>
      <c r="I298" s="108" t="e">
        <f>H298/N298</f>
        <v>#DIV/0!</v>
      </c>
      <c r="J298" s="133"/>
      <c r="K298" s="109" t="s">
        <v>101</v>
      </c>
      <c r="L298" s="109" t="s">
        <v>100</v>
      </c>
      <c r="M298" s="109" t="s">
        <v>102</v>
      </c>
      <c r="N298" s="104">
        <f>N288-M304</f>
        <v>0</v>
      </c>
    </row>
    <row r="299" spans="1:14" x14ac:dyDescent="0.25">
      <c r="A299" s="91">
        <f t="shared" ref="A299:A304" si="82">A289+7</f>
        <v>310</v>
      </c>
      <c r="B299" s="215"/>
      <c r="C299" s="105">
        <f t="shared" ref="C299:C304" si="83">(N$3+(A299))</f>
        <v>310</v>
      </c>
      <c r="D299" s="133"/>
      <c r="E299" s="133"/>
      <c r="F299" s="133"/>
      <c r="G299" s="133"/>
      <c r="H299" s="107">
        <f t="shared" ref="H299:H304" si="84">SUM(D299:G299)</f>
        <v>0</v>
      </c>
      <c r="I299" s="108" t="e">
        <f>H299/N298</f>
        <v>#DIV/0!</v>
      </c>
      <c r="J299" s="133"/>
      <c r="K299" s="109" t="s">
        <v>103</v>
      </c>
      <c r="L299" s="107">
        <f>SUM(D298:E304)</f>
        <v>0</v>
      </c>
      <c r="M299" s="110" t="e">
        <f>L299/L302</f>
        <v>#DIV/0!</v>
      </c>
      <c r="N299" s="104" t="s">
        <v>104</v>
      </c>
    </row>
    <row r="300" spans="1:14" x14ac:dyDescent="0.25">
      <c r="A300" s="91">
        <f t="shared" si="82"/>
        <v>311</v>
      </c>
      <c r="B300" s="215"/>
      <c r="C300" s="105">
        <f t="shared" si="83"/>
        <v>311</v>
      </c>
      <c r="D300" s="133"/>
      <c r="E300" s="133"/>
      <c r="F300" s="133"/>
      <c r="G300" s="133"/>
      <c r="H300" s="107">
        <f t="shared" si="84"/>
        <v>0</v>
      </c>
      <c r="I300" s="108" t="e">
        <f>H300/N298</f>
        <v>#DIV/0!</v>
      </c>
      <c r="J300" s="133"/>
      <c r="K300" s="109" t="s">
        <v>105</v>
      </c>
      <c r="L300" s="107">
        <f>SUM(F298:F304)</f>
        <v>0</v>
      </c>
      <c r="M300" s="110" t="e">
        <f>L300/L302</f>
        <v>#DIV/0!</v>
      </c>
      <c r="N300" s="224" t="e">
        <f>(L302/7)/N298</f>
        <v>#DIV/0!</v>
      </c>
    </row>
    <row r="301" spans="1:14" x14ac:dyDescent="0.25">
      <c r="A301" s="91">
        <f t="shared" si="82"/>
        <v>312</v>
      </c>
      <c r="B301" s="215"/>
      <c r="C301" s="105">
        <f t="shared" si="83"/>
        <v>312</v>
      </c>
      <c r="D301" s="133"/>
      <c r="E301" s="133"/>
      <c r="F301" s="133"/>
      <c r="G301" s="133"/>
      <c r="H301" s="107">
        <f t="shared" si="84"/>
        <v>0</v>
      </c>
      <c r="I301" s="108" t="e">
        <f>H301/N298</f>
        <v>#DIV/0!</v>
      </c>
      <c r="J301" s="133"/>
      <c r="K301" s="109" t="s">
        <v>106</v>
      </c>
      <c r="L301" s="107">
        <f>SUM(G298:G304)</f>
        <v>0</v>
      </c>
      <c r="M301" s="110" t="e">
        <f>L301/L302</f>
        <v>#DIV/0!</v>
      </c>
      <c r="N301" s="225"/>
    </row>
    <row r="302" spans="1:14" x14ac:dyDescent="0.25">
      <c r="A302" s="91">
        <f t="shared" si="82"/>
        <v>313</v>
      </c>
      <c r="B302" s="215"/>
      <c r="C302" s="105">
        <f t="shared" si="83"/>
        <v>313</v>
      </c>
      <c r="D302" s="133"/>
      <c r="E302" s="133"/>
      <c r="F302" s="133"/>
      <c r="G302" s="133"/>
      <c r="H302" s="107">
        <f t="shared" si="84"/>
        <v>0</v>
      </c>
      <c r="I302" s="108" t="e">
        <f>H302/N298</f>
        <v>#DIV/0!</v>
      </c>
      <c r="J302" s="133"/>
      <c r="K302" s="109" t="s">
        <v>100</v>
      </c>
      <c r="L302" s="220">
        <f>SUM(H298:H304)</f>
        <v>0</v>
      </c>
      <c r="M302" s="221"/>
      <c r="N302" s="226"/>
    </row>
    <row r="303" spans="1:14" x14ac:dyDescent="0.25">
      <c r="A303" s="91">
        <f t="shared" si="82"/>
        <v>314</v>
      </c>
      <c r="B303" s="215"/>
      <c r="C303" s="105">
        <f t="shared" si="83"/>
        <v>314</v>
      </c>
      <c r="D303" s="133"/>
      <c r="E303" s="133"/>
      <c r="F303" s="133"/>
      <c r="G303" s="133"/>
      <c r="H303" s="107">
        <f t="shared" si="84"/>
        <v>0</v>
      </c>
      <c r="I303" s="108" t="e">
        <f>H303/N298</f>
        <v>#DIV/0!</v>
      </c>
      <c r="J303" s="133"/>
      <c r="K303" s="109"/>
      <c r="L303" s="111"/>
      <c r="M303" s="195" t="s">
        <v>1</v>
      </c>
      <c r="N303" s="197"/>
    </row>
    <row r="304" spans="1:14" ht="15" customHeight="1" x14ac:dyDescent="0.25">
      <c r="A304" s="91">
        <f t="shared" si="82"/>
        <v>315</v>
      </c>
      <c r="B304" s="216"/>
      <c r="C304" s="105">
        <f t="shared" si="83"/>
        <v>315</v>
      </c>
      <c r="D304" s="133"/>
      <c r="E304" s="133"/>
      <c r="F304" s="133"/>
      <c r="G304" s="133"/>
      <c r="H304" s="107">
        <f t="shared" si="84"/>
        <v>0</v>
      </c>
      <c r="I304" s="108" t="e">
        <f>H304/N298</f>
        <v>#DIV/0!</v>
      </c>
      <c r="J304" s="133"/>
      <c r="K304" s="109"/>
      <c r="L304" s="104"/>
      <c r="M304" s="104">
        <f>SUM(J298:J304)</f>
        <v>0</v>
      </c>
      <c r="N304" s="112" t="e">
        <f>M304/N298</f>
        <v>#DIV/0!</v>
      </c>
    </row>
    <row r="305" spans="1:14" x14ac:dyDescent="0.25">
      <c r="B305" s="208"/>
      <c r="C305" s="209"/>
      <c r="D305" s="209"/>
      <c r="E305" s="209"/>
      <c r="F305" s="209"/>
      <c r="G305" s="209"/>
      <c r="H305" s="209"/>
      <c r="I305" s="209"/>
      <c r="J305" s="209"/>
      <c r="K305" s="209"/>
      <c r="L305" s="209"/>
      <c r="M305" s="209"/>
      <c r="N305" s="210"/>
    </row>
    <row r="306" spans="1:14" ht="36" x14ac:dyDescent="0.25">
      <c r="B306" s="223">
        <f>B243</f>
        <v>0</v>
      </c>
      <c r="C306" s="223"/>
      <c r="D306" s="223"/>
      <c r="E306" s="223"/>
      <c r="F306" s="223"/>
      <c r="G306" s="223"/>
      <c r="H306" s="223"/>
      <c r="I306" s="223"/>
      <c r="J306" s="223"/>
      <c r="K306" s="223"/>
      <c r="L306" s="223"/>
      <c r="M306" s="223"/>
      <c r="N306" s="223"/>
    </row>
    <row r="307" spans="1:14" ht="21" x14ac:dyDescent="0.25">
      <c r="B307" s="222" t="s">
        <v>83</v>
      </c>
      <c r="C307" s="222"/>
      <c r="D307" s="222"/>
      <c r="E307" s="222"/>
      <c r="F307" s="222"/>
      <c r="G307" s="222"/>
      <c r="H307" s="222"/>
      <c r="I307" s="222"/>
      <c r="J307" s="222"/>
      <c r="K307" s="222"/>
      <c r="L307" s="222"/>
      <c r="M307" s="222"/>
      <c r="N307" s="222"/>
    </row>
    <row r="308" spans="1:14" ht="21" x14ac:dyDescent="0.25">
      <c r="B308" s="94" t="s">
        <v>107</v>
      </c>
      <c r="C308" s="211">
        <f>C245</f>
        <v>0</v>
      </c>
      <c r="D308" s="212"/>
      <c r="E308" s="211" t="str">
        <f>E245</f>
        <v>LOHMANN LSL</v>
      </c>
      <c r="F308" s="213"/>
      <c r="G308" s="213"/>
      <c r="H308" s="213"/>
      <c r="I308" s="213"/>
      <c r="J308" s="212"/>
      <c r="K308" s="211" t="s">
        <v>85</v>
      </c>
      <c r="L308" s="213"/>
      <c r="M308" s="212"/>
      <c r="N308" s="95">
        <f>N245</f>
        <v>0</v>
      </c>
    </row>
    <row r="309" spans="1:14" x14ac:dyDescent="0.25">
      <c r="B309" s="104">
        <f>B296</f>
        <v>0</v>
      </c>
      <c r="C309" s="104" t="str">
        <f>C296</f>
        <v>LSL</v>
      </c>
      <c r="D309" s="195" t="s">
        <v>92</v>
      </c>
      <c r="E309" s="196"/>
      <c r="F309" s="196"/>
      <c r="G309" s="196"/>
      <c r="H309" s="197"/>
      <c r="I309" s="198" t="s">
        <v>102</v>
      </c>
      <c r="J309" s="198" t="s">
        <v>1</v>
      </c>
      <c r="K309" s="200" t="s">
        <v>93</v>
      </c>
      <c r="L309" s="201"/>
      <c r="M309" s="202"/>
      <c r="N309" s="206" t="s">
        <v>94</v>
      </c>
    </row>
    <row r="310" spans="1:14" x14ac:dyDescent="0.25">
      <c r="B310" s="104" t="s">
        <v>95</v>
      </c>
      <c r="C310" s="104" t="s">
        <v>86</v>
      </c>
      <c r="D310" s="104" t="s">
        <v>96</v>
      </c>
      <c r="E310" s="104" t="s">
        <v>97</v>
      </c>
      <c r="F310" s="104" t="s">
        <v>98</v>
      </c>
      <c r="G310" s="104" t="s">
        <v>99</v>
      </c>
      <c r="H310" s="104" t="s">
        <v>100</v>
      </c>
      <c r="I310" s="199"/>
      <c r="J310" s="199"/>
      <c r="K310" s="203"/>
      <c r="L310" s="204"/>
      <c r="M310" s="205"/>
      <c r="N310" s="207"/>
    </row>
    <row r="311" spans="1:14" x14ac:dyDescent="0.25">
      <c r="A311" s="91">
        <f>A298+7</f>
        <v>316</v>
      </c>
      <c r="B311" s="214">
        <f>(C317-N$3)/7</f>
        <v>46</v>
      </c>
      <c r="C311" s="105">
        <f>(N$3+(A311))</f>
        <v>316</v>
      </c>
      <c r="D311" s="133"/>
      <c r="E311" s="133"/>
      <c r="F311" s="133"/>
      <c r="G311" s="133"/>
      <c r="H311" s="107">
        <f>SUM(D311:G311)</f>
        <v>0</v>
      </c>
      <c r="I311" s="108" t="e">
        <f>H311/N311</f>
        <v>#DIV/0!</v>
      </c>
      <c r="J311" s="133"/>
      <c r="K311" s="109" t="s">
        <v>101</v>
      </c>
      <c r="L311" s="109" t="s">
        <v>100</v>
      </c>
      <c r="M311" s="109" t="s">
        <v>102</v>
      </c>
      <c r="N311" s="104">
        <f>N298-M317</f>
        <v>0</v>
      </c>
    </row>
    <row r="312" spans="1:14" x14ac:dyDescent="0.25">
      <c r="A312" s="91">
        <f t="shared" ref="A312:A317" si="85">A299+7</f>
        <v>317</v>
      </c>
      <c r="B312" s="215"/>
      <c r="C312" s="105">
        <f t="shared" ref="C312:C317" si="86">(N$3+(A312))</f>
        <v>317</v>
      </c>
      <c r="D312" s="133"/>
      <c r="E312" s="133"/>
      <c r="F312" s="133"/>
      <c r="G312" s="133"/>
      <c r="H312" s="107">
        <f t="shared" ref="H312:H317" si="87">SUM(D312:G312)</f>
        <v>0</v>
      </c>
      <c r="I312" s="108" t="e">
        <f>H312/N311</f>
        <v>#DIV/0!</v>
      </c>
      <c r="J312" s="133"/>
      <c r="K312" s="109" t="s">
        <v>103</v>
      </c>
      <c r="L312" s="107">
        <f>SUM(D311:E317)</f>
        <v>0</v>
      </c>
      <c r="M312" s="110" t="e">
        <f>L312/L315</f>
        <v>#DIV/0!</v>
      </c>
      <c r="N312" s="104" t="s">
        <v>104</v>
      </c>
    </row>
    <row r="313" spans="1:14" x14ac:dyDescent="0.25">
      <c r="A313" s="91">
        <f t="shared" si="85"/>
        <v>318</v>
      </c>
      <c r="B313" s="215"/>
      <c r="C313" s="105">
        <f t="shared" si="86"/>
        <v>318</v>
      </c>
      <c r="D313" s="133"/>
      <c r="E313" s="133"/>
      <c r="F313" s="133"/>
      <c r="G313" s="133"/>
      <c r="H313" s="107">
        <f t="shared" si="87"/>
        <v>0</v>
      </c>
      <c r="I313" s="108" t="e">
        <f>H313/N311</f>
        <v>#DIV/0!</v>
      </c>
      <c r="J313" s="133"/>
      <c r="K313" s="109" t="s">
        <v>105</v>
      </c>
      <c r="L313" s="107">
        <f>SUM(F311:F317)</f>
        <v>0</v>
      </c>
      <c r="M313" s="110" t="e">
        <f>L313/L315</f>
        <v>#DIV/0!</v>
      </c>
      <c r="N313" s="224" t="e">
        <f>(L315/7)/N311</f>
        <v>#DIV/0!</v>
      </c>
    </row>
    <row r="314" spans="1:14" ht="15" customHeight="1" x14ac:dyDescent="0.25">
      <c r="A314" s="91">
        <f t="shared" si="85"/>
        <v>319</v>
      </c>
      <c r="B314" s="215"/>
      <c r="C314" s="105">
        <f t="shared" si="86"/>
        <v>319</v>
      </c>
      <c r="D314" s="133"/>
      <c r="E314" s="133"/>
      <c r="F314" s="133"/>
      <c r="G314" s="133"/>
      <c r="H314" s="107">
        <f t="shared" si="87"/>
        <v>0</v>
      </c>
      <c r="I314" s="108" t="e">
        <f>H314/N311</f>
        <v>#DIV/0!</v>
      </c>
      <c r="J314" s="133"/>
      <c r="K314" s="109" t="s">
        <v>106</v>
      </c>
      <c r="L314" s="107">
        <f>SUM(G311:G317)</f>
        <v>0</v>
      </c>
      <c r="M314" s="110" t="e">
        <f>L314/L315</f>
        <v>#DIV/0!</v>
      </c>
      <c r="N314" s="225"/>
    </row>
    <row r="315" spans="1:14" x14ac:dyDescent="0.25">
      <c r="A315" s="91">
        <f t="shared" si="85"/>
        <v>320</v>
      </c>
      <c r="B315" s="215"/>
      <c r="C315" s="105">
        <f t="shared" si="86"/>
        <v>320</v>
      </c>
      <c r="D315" s="133"/>
      <c r="E315" s="133"/>
      <c r="F315" s="133"/>
      <c r="G315" s="133"/>
      <c r="H315" s="107">
        <f t="shared" si="87"/>
        <v>0</v>
      </c>
      <c r="I315" s="108" t="e">
        <f>H315/N311</f>
        <v>#DIV/0!</v>
      </c>
      <c r="J315" s="133"/>
      <c r="K315" s="109" t="s">
        <v>100</v>
      </c>
      <c r="L315" s="220">
        <f>SUM(H311:H317)</f>
        <v>0</v>
      </c>
      <c r="M315" s="221"/>
      <c r="N315" s="226"/>
    </row>
    <row r="316" spans="1:14" x14ac:dyDescent="0.25">
      <c r="A316" s="91">
        <f t="shared" si="85"/>
        <v>321</v>
      </c>
      <c r="B316" s="215"/>
      <c r="C316" s="105">
        <f t="shared" si="86"/>
        <v>321</v>
      </c>
      <c r="D316" s="133"/>
      <c r="E316" s="133"/>
      <c r="F316" s="133"/>
      <c r="G316" s="133"/>
      <c r="H316" s="107">
        <f t="shared" si="87"/>
        <v>0</v>
      </c>
      <c r="I316" s="108" t="e">
        <f>H316/N311</f>
        <v>#DIV/0!</v>
      </c>
      <c r="J316" s="133"/>
      <c r="K316" s="109"/>
      <c r="L316" s="111"/>
      <c r="M316" s="195" t="s">
        <v>1</v>
      </c>
      <c r="N316" s="197"/>
    </row>
    <row r="317" spans="1:14" x14ac:dyDescent="0.25">
      <c r="A317" s="91">
        <f t="shared" si="85"/>
        <v>322</v>
      </c>
      <c r="B317" s="216"/>
      <c r="C317" s="105">
        <f t="shared" si="86"/>
        <v>322</v>
      </c>
      <c r="D317" s="133"/>
      <c r="E317" s="133"/>
      <c r="F317" s="133"/>
      <c r="G317" s="133"/>
      <c r="H317" s="107">
        <f t="shared" si="87"/>
        <v>0</v>
      </c>
      <c r="I317" s="108" t="e">
        <f>H317/N311</f>
        <v>#DIV/0!</v>
      </c>
      <c r="J317" s="133"/>
      <c r="K317" s="109"/>
      <c r="L317" s="104"/>
      <c r="M317" s="104">
        <f>SUM(J311:J317)</f>
        <v>0</v>
      </c>
      <c r="N317" s="112" t="e">
        <f>M317/N311</f>
        <v>#DIV/0!</v>
      </c>
    </row>
    <row r="318" spans="1:14" x14ac:dyDescent="0.25">
      <c r="B318" s="208"/>
      <c r="C318" s="209"/>
      <c r="D318" s="209"/>
      <c r="E318" s="209"/>
      <c r="F318" s="209"/>
      <c r="G318" s="209"/>
      <c r="H318" s="209"/>
      <c r="I318" s="209"/>
      <c r="J318" s="209"/>
      <c r="K318" s="209"/>
      <c r="L318" s="209"/>
      <c r="M318" s="209"/>
      <c r="N318" s="210"/>
    </row>
    <row r="319" spans="1:14" x14ac:dyDescent="0.25">
      <c r="B319" s="104">
        <f>B309</f>
        <v>0</v>
      </c>
      <c r="C319" s="104" t="str">
        <f>C309</f>
        <v>LSL</v>
      </c>
      <c r="D319" s="195" t="s">
        <v>92</v>
      </c>
      <c r="E319" s="196"/>
      <c r="F319" s="196"/>
      <c r="G319" s="196"/>
      <c r="H319" s="197"/>
      <c r="I319" s="198" t="s">
        <v>102</v>
      </c>
      <c r="J319" s="198" t="s">
        <v>1</v>
      </c>
      <c r="K319" s="200" t="s">
        <v>93</v>
      </c>
      <c r="L319" s="201"/>
      <c r="M319" s="202"/>
      <c r="N319" s="206" t="s">
        <v>94</v>
      </c>
    </row>
    <row r="320" spans="1:14" x14ac:dyDescent="0.25">
      <c r="B320" s="104" t="s">
        <v>95</v>
      </c>
      <c r="C320" s="104" t="s">
        <v>86</v>
      </c>
      <c r="D320" s="104" t="s">
        <v>96</v>
      </c>
      <c r="E320" s="104" t="s">
        <v>97</v>
      </c>
      <c r="F320" s="104" t="s">
        <v>98</v>
      </c>
      <c r="G320" s="104" t="s">
        <v>99</v>
      </c>
      <c r="H320" s="104" t="s">
        <v>100</v>
      </c>
      <c r="I320" s="199"/>
      <c r="J320" s="199"/>
      <c r="K320" s="203"/>
      <c r="L320" s="204"/>
      <c r="M320" s="205"/>
      <c r="N320" s="207"/>
    </row>
    <row r="321" spans="1:14" x14ac:dyDescent="0.25">
      <c r="A321" s="91">
        <f>A311+7</f>
        <v>323</v>
      </c>
      <c r="B321" s="214">
        <f>(C327-N$3)/7</f>
        <v>47</v>
      </c>
      <c r="C321" s="105">
        <f>(N$3+(A321))</f>
        <v>323</v>
      </c>
      <c r="D321" s="133"/>
      <c r="E321" s="133"/>
      <c r="F321" s="133"/>
      <c r="G321" s="133"/>
      <c r="H321" s="107">
        <f>SUM(D321:G321)</f>
        <v>0</v>
      </c>
      <c r="I321" s="108" t="e">
        <f>H321/N321</f>
        <v>#DIV/0!</v>
      </c>
      <c r="J321" s="133"/>
      <c r="K321" s="109" t="s">
        <v>101</v>
      </c>
      <c r="L321" s="109" t="s">
        <v>100</v>
      </c>
      <c r="M321" s="109" t="s">
        <v>102</v>
      </c>
      <c r="N321" s="104">
        <f>N311-M327</f>
        <v>0</v>
      </c>
    </row>
    <row r="322" spans="1:14" x14ac:dyDescent="0.25">
      <c r="A322" s="91">
        <f t="shared" ref="A322:A327" si="88">A312+7</f>
        <v>324</v>
      </c>
      <c r="B322" s="215"/>
      <c r="C322" s="105">
        <f t="shared" ref="C322:C327" si="89">(N$3+(A322))</f>
        <v>324</v>
      </c>
      <c r="D322" s="133"/>
      <c r="E322" s="133"/>
      <c r="F322" s="133"/>
      <c r="G322" s="133"/>
      <c r="H322" s="107">
        <f t="shared" ref="H322:H327" si="90">SUM(D322:G322)</f>
        <v>0</v>
      </c>
      <c r="I322" s="108" t="e">
        <f>H322/N321</f>
        <v>#DIV/0!</v>
      </c>
      <c r="J322" s="133"/>
      <c r="K322" s="109" t="s">
        <v>103</v>
      </c>
      <c r="L322" s="107">
        <f>SUM(D321:E327)</f>
        <v>0</v>
      </c>
      <c r="M322" s="110" t="e">
        <f>L322/L325</f>
        <v>#DIV/0!</v>
      </c>
      <c r="N322" s="104" t="s">
        <v>104</v>
      </c>
    </row>
    <row r="323" spans="1:14" x14ac:dyDescent="0.25">
      <c r="A323" s="91">
        <f t="shared" si="88"/>
        <v>325</v>
      </c>
      <c r="B323" s="215"/>
      <c r="C323" s="105">
        <f t="shared" si="89"/>
        <v>325</v>
      </c>
      <c r="D323" s="133"/>
      <c r="E323" s="133"/>
      <c r="F323" s="133"/>
      <c r="G323" s="133"/>
      <c r="H323" s="107">
        <f t="shared" si="90"/>
        <v>0</v>
      </c>
      <c r="I323" s="108" t="e">
        <f>H323/N321</f>
        <v>#DIV/0!</v>
      </c>
      <c r="J323" s="133"/>
      <c r="K323" s="109" t="s">
        <v>105</v>
      </c>
      <c r="L323" s="107">
        <f>SUM(F321:F327)</f>
        <v>0</v>
      </c>
      <c r="M323" s="110" t="e">
        <f>L323/L325</f>
        <v>#DIV/0!</v>
      </c>
      <c r="N323" s="224" t="e">
        <f>(L325/7)/N321</f>
        <v>#DIV/0!</v>
      </c>
    </row>
    <row r="324" spans="1:14" ht="15" customHeight="1" x14ac:dyDescent="0.25">
      <c r="A324" s="91">
        <f t="shared" si="88"/>
        <v>326</v>
      </c>
      <c r="B324" s="215"/>
      <c r="C324" s="105">
        <f t="shared" si="89"/>
        <v>326</v>
      </c>
      <c r="D324" s="133"/>
      <c r="E324" s="133"/>
      <c r="F324" s="133"/>
      <c r="G324" s="133"/>
      <c r="H324" s="107">
        <f t="shared" si="90"/>
        <v>0</v>
      </c>
      <c r="I324" s="108" t="e">
        <f>H324/N321</f>
        <v>#DIV/0!</v>
      </c>
      <c r="J324" s="133"/>
      <c r="K324" s="109" t="s">
        <v>106</v>
      </c>
      <c r="L324" s="107">
        <f>SUM(G321:G327)</f>
        <v>0</v>
      </c>
      <c r="M324" s="110" t="e">
        <f>L324/L325</f>
        <v>#DIV/0!</v>
      </c>
      <c r="N324" s="225"/>
    </row>
    <row r="325" spans="1:14" x14ac:dyDescent="0.25">
      <c r="A325" s="91">
        <f t="shared" si="88"/>
        <v>327</v>
      </c>
      <c r="B325" s="215"/>
      <c r="C325" s="105">
        <f t="shared" si="89"/>
        <v>327</v>
      </c>
      <c r="D325" s="133"/>
      <c r="E325" s="133"/>
      <c r="F325" s="133"/>
      <c r="G325" s="133"/>
      <c r="H325" s="107">
        <f t="shared" si="90"/>
        <v>0</v>
      </c>
      <c r="I325" s="108" t="e">
        <f>H325/N321</f>
        <v>#DIV/0!</v>
      </c>
      <c r="J325" s="133"/>
      <c r="K325" s="109" t="s">
        <v>100</v>
      </c>
      <c r="L325" s="220">
        <f>SUM(H321:H327)</f>
        <v>0</v>
      </c>
      <c r="M325" s="221"/>
      <c r="N325" s="226"/>
    </row>
    <row r="326" spans="1:14" x14ac:dyDescent="0.25">
      <c r="A326" s="91">
        <f>A316+7</f>
        <v>328</v>
      </c>
      <c r="B326" s="215"/>
      <c r="C326" s="105">
        <f t="shared" si="89"/>
        <v>328</v>
      </c>
      <c r="D326" s="133"/>
      <c r="E326" s="133"/>
      <c r="F326" s="133"/>
      <c r="G326" s="133"/>
      <c r="H326" s="107">
        <f t="shared" si="90"/>
        <v>0</v>
      </c>
      <c r="I326" s="108" t="e">
        <f>H326/N321</f>
        <v>#DIV/0!</v>
      </c>
      <c r="J326" s="133"/>
      <c r="K326" s="109"/>
      <c r="L326" s="111"/>
      <c r="M326" s="195" t="s">
        <v>1</v>
      </c>
      <c r="N326" s="197"/>
    </row>
    <row r="327" spans="1:14" x14ac:dyDescent="0.25">
      <c r="A327" s="91">
        <f t="shared" si="88"/>
        <v>329</v>
      </c>
      <c r="B327" s="216"/>
      <c r="C327" s="105">
        <f t="shared" si="89"/>
        <v>329</v>
      </c>
      <c r="D327" s="133"/>
      <c r="E327" s="133"/>
      <c r="F327" s="133"/>
      <c r="G327" s="133"/>
      <c r="H327" s="107">
        <f t="shared" si="90"/>
        <v>0</v>
      </c>
      <c r="I327" s="108" t="e">
        <f>H327/N321</f>
        <v>#DIV/0!</v>
      </c>
      <c r="J327" s="133"/>
      <c r="K327" s="109"/>
      <c r="L327" s="104"/>
      <c r="M327" s="104">
        <f>SUM(J321:J327)</f>
        <v>0</v>
      </c>
      <c r="N327" s="112" t="e">
        <f>M327/N321</f>
        <v>#DIV/0!</v>
      </c>
    </row>
    <row r="328" spans="1:14" x14ac:dyDescent="0.25">
      <c r="B328" s="208"/>
      <c r="C328" s="209"/>
      <c r="D328" s="209"/>
      <c r="E328" s="209"/>
      <c r="F328" s="209"/>
      <c r="G328" s="209"/>
      <c r="H328" s="209"/>
      <c r="I328" s="209"/>
      <c r="J328" s="209"/>
      <c r="K328" s="209"/>
      <c r="L328" s="209"/>
      <c r="M328" s="209"/>
      <c r="N328" s="210"/>
    </row>
    <row r="329" spans="1:14" x14ac:dyDescent="0.25">
      <c r="B329" s="104">
        <f>B319</f>
        <v>0</v>
      </c>
      <c r="C329" s="104" t="str">
        <f>C319</f>
        <v>LSL</v>
      </c>
      <c r="D329" s="195" t="s">
        <v>92</v>
      </c>
      <c r="E329" s="196"/>
      <c r="F329" s="196"/>
      <c r="G329" s="196"/>
      <c r="H329" s="197"/>
      <c r="I329" s="198" t="s">
        <v>102</v>
      </c>
      <c r="J329" s="198" t="s">
        <v>1</v>
      </c>
      <c r="K329" s="200" t="s">
        <v>93</v>
      </c>
      <c r="L329" s="201"/>
      <c r="M329" s="202"/>
      <c r="N329" s="206" t="s">
        <v>94</v>
      </c>
    </row>
    <row r="330" spans="1:14" x14ac:dyDescent="0.25">
      <c r="B330" s="104" t="s">
        <v>95</v>
      </c>
      <c r="C330" s="104" t="s">
        <v>86</v>
      </c>
      <c r="D330" s="104" t="s">
        <v>96</v>
      </c>
      <c r="E330" s="104" t="s">
        <v>97</v>
      </c>
      <c r="F330" s="104" t="s">
        <v>98</v>
      </c>
      <c r="G330" s="104" t="s">
        <v>99</v>
      </c>
      <c r="H330" s="104" t="s">
        <v>100</v>
      </c>
      <c r="I330" s="199"/>
      <c r="J330" s="199"/>
      <c r="K330" s="203"/>
      <c r="L330" s="204"/>
      <c r="M330" s="205"/>
      <c r="N330" s="207"/>
    </row>
    <row r="331" spans="1:14" x14ac:dyDescent="0.25">
      <c r="A331" s="91">
        <f>A321+7</f>
        <v>330</v>
      </c>
      <c r="B331" s="214">
        <f>(C337-N$3)/7</f>
        <v>48</v>
      </c>
      <c r="C331" s="105">
        <f>(N$3+(A331))</f>
        <v>330</v>
      </c>
      <c r="D331" s="133"/>
      <c r="E331" s="133"/>
      <c r="F331" s="133"/>
      <c r="G331" s="133"/>
      <c r="H331" s="107">
        <f>SUM(D331:G331)</f>
        <v>0</v>
      </c>
      <c r="I331" s="108" t="e">
        <f>H331/N331</f>
        <v>#DIV/0!</v>
      </c>
      <c r="J331" s="133"/>
      <c r="K331" s="109" t="s">
        <v>101</v>
      </c>
      <c r="L331" s="109" t="s">
        <v>100</v>
      </c>
      <c r="M331" s="109" t="s">
        <v>102</v>
      </c>
      <c r="N331" s="104">
        <f>N321-M337</f>
        <v>0</v>
      </c>
    </row>
    <row r="332" spans="1:14" x14ac:dyDescent="0.25">
      <c r="A332" s="91">
        <f t="shared" ref="A332:A337" si="91">A322+7</f>
        <v>331</v>
      </c>
      <c r="B332" s="215"/>
      <c r="C332" s="105">
        <f t="shared" ref="C332:C337" si="92">(N$3+(A332))</f>
        <v>331</v>
      </c>
      <c r="D332" s="133"/>
      <c r="E332" s="133"/>
      <c r="F332" s="133"/>
      <c r="G332" s="133"/>
      <c r="H332" s="107">
        <f t="shared" ref="H332:H337" si="93">SUM(D332:G332)</f>
        <v>0</v>
      </c>
      <c r="I332" s="108" t="e">
        <f>H332/N331</f>
        <v>#DIV/0!</v>
      </c>
      <c r="J332" s="133"/>
      <c r="K332" s="109" t="s">
        <v>103</v>
      </c>
      <c r="L332" s="107">
        <f>SUM(D331:E337)</f>
        <v>0</v>
      </c>
      <c r="M332" s="110" t="e">
        <f>L332/L335</f>
        <v>#DIV/0!</v>
      </c>
      <c r="N332" s="104" t="s">
        <v>104</v>
      </c>
    </row>
    <row r="333" spans="1:14" x14ac:dyDescent="0.25">
      <c r="A333" s="91">
        <f t="shared" si="91"/>
        <v>332</v>
      </c>
      <c r="B333" s="215"/>
      <c r="C333" s="105">
        <f t="shared" si="92"/>
        <v>332</v>
      </c>
      <c r="D333" s="133"/>
      <c r="E333" s="133"/>
      <c r="F333" s="133"/>
      <c r="G333" s="133"/>
      <c r="H333" s="107">
        <f t="shared" si="93"/>
        <v>0</v>
      </c>
      <c r="I333" s="108" t="e">
        <f>H333/N331</f>
        <v>#DIV/0!</v>
      </c>
      <c r="J333" s="133"/>
      <c r="K333" s="109" t="s">
        <v>105</v>
      </c>
      <c r="L333" s="107">
        <f>SUM(F331:F337)</f>
        <v>0</v>
      </c>
      <c r="M333" s="110" t="e">
        <f>L333/L335</f>
        <v>#DIV/0!</v>
      </c>
      <c r="N333" s="224" t="e">
        <f>(L335/7)/N331</f>
        <v>#DIV/0!</v>
      </c>
    </row>
    <row r="334" spans="1:14" ht="15" customHeight="1" x14ac:dyDescent="0.25">
      <c r="A334" s="91">
        <f t="shared" si="91"/>
        <v>333</v>
      </c>
      <c r="B334" s="215"/>
      <c r="C334" s="105">
        <f t="shared" si="92"/>
        <v>333</v>
      </c>
      <c r="D334" s="133"/>
      <c r="E334" s="133"/>
      <c r="F334" s="133"/>
      <c r="G334" s="133"/>
      <c r="H334" s="107">
        <f t="shared" si="93"/>
        <v>0</v>
      </c>
      <c r="I334" s="108" t="e">
        <f>H334/N331</f>
        <v>#DIV/0!</v>
      </c>
      <c r="J334" s="133"/>
      <c r="K334" s="109" t="s">
        <v>106</v>
      </c>
      <c r="L334" s="107">
        <f>SUM(G331:G337)</f>
        <v>0</v>
      </c>
      <c r="M334" s="110" t="e">
        <f>L334/L335</f>
        <v>#DIV/0!</v>
      </c>
      <c r="N334" s="225"/>
    </row>
    <row r="335" spans="1:14" x14ac:dyDescent="0.25">
      <c r="A335" s="91">
        <f t="shared" si="91"/>
        <v>334</v>
      </c>
      <c r="B335" s="215"/>
      <c r="C335" s="105">
        <f t="shared" si="92"/>
        <v>334</v>
      </c>
      <c r="D335" s="133"/>
      <c r="E335" s="133"/>
      <c r="F335" s="133"/>
      <c r="G335" s="133"/>
      <c r="H335" s="107">
        <f t="shared" si="93"/>
        <v>0</v>
      </c>
      <c r="I335" s="108" t="e">
        <f>H335/N331</f>
        <v>#DIV/0!</v>
      </c>
      <c r="J335" s="133"/>
      <c r="K335" s="109" t="s">
        <v>100</v>
      </c>
      <c r="L335" s="220">
        <f>SUM(H331:H337)</f>
        <v>0</v>
      </c>
      <c r="M335" s="221"/>
      <c r="N335" s="226"/>
    </row>
    <row r="336" spans="1:14" x14ac:dyDescent="0.25">
      <c r="A336" s="91">
        <f>A326+7</f>
        <v>335</v>
      </c>
      <c r="B336" s="215"/>
      <c r="C336" s="105">
        <f t="shared" si="92"/>
        <v>335</v>
      </c>
      <c r="D336" s="133"/>
      <c r="E336" s="133"/>
      <c r="F336" s="133"/>
      <c r="G336" s="133"/>
      <c r="H336" s="107">
        <f t="shared" si="93"/>
        <v>0</v>
      </c>
      <c r="I336" s="108" t="e">
        <f>H336/N331</f>
        <v>#DIV/0!</v>
      </c>
      <c r="J336" s="133"/>
      <c r="K336" s="109"/>
      <c r="L336" s="111"/>
      <c r="M336" s="195" t="s">
        <v>1</v>
      </c>
      <c r="N336" s="197"/>
    </row>
    <row r="337" spans="1:16" x14ac:dyDescent="0.25">
      <c r="A337" s="91">
        <f t="shared" si="91"/>
        <v>336</v>
      </c>
      <c r="B337" s="216"/>
      <c r="C337" s="105">
        <f t="shared" si="92"/>
        <v>336</v>
      </c>
      <c r="D337" s="133"/>
      <c r="E337" s="133"/>
      <c r="F337" s="133"/>
      <c r="G337" s="133"/>
      <c r="H337" s="107">
        <f t="shared" si="93"/>
        <v>0</v>
      </c>
      <c r="I337" s="108" t="e">
        <f>H337/N331</f>
        <v>#DIV/0!</v>
      </c>
      <c r="J337" s="133"/>
      <c r="K337" s="109"/>
      <c r="L337" s="104"/>
      <c r="M337" s="104">
        <f>SUM(J331:J337)</f>
        <v>0</v>
      </c>
      <c r="N337" s="112" t="e">
        <f>M337/N331</f>
        <v>#DIV/0!</v>
      </c>
    </row>
    <row r="338" spans="1:16" x14ac:dyDescent="0.25">
      <c r="B338" s="208"/>
      <c r="C338" s="209"/>
      <c r="D338" s="209"/>
      <c r="E338" s="209"/>
      <c r="F338" s="209"/>
      <c r="G338" s="209"/>
      <c r="H338" s="209"/>
      <c r="I338" s="209"/>
      <c r="J338" s="209"/>
      <c r="K338" s="209"/>
      <c r="L338" s="209"/>
      <c r="M338" s="209"/>
      <c r="N338" s="210"/>
    </row>
    <row r="339" spans="1:16" x14ac:dyDescent="0.25">
      <c r="B339" s="104">
        <f>B329</f>
        <v>0</v>
      </c>
      <c r="C339" s="104" t="str">
        <f>C329</f>
        <v>LSL</v>
      </c>
      <c r="D339" s="195" t="s">
        <v>92</v>
      </c>
      <c r="E339" s="196"/>
      <c r="F339" s="196"/>
      <c r="G339" s="196"/>
      <c r="H339" s="197"/>
      <c r="I339" s="198" t="s">
        <v>102</v>
      </c>
      <c r="J339" s="198" t="s">
        <v>1</v>
      </c>
      <c r="K339" s="200" t="s">
        <v>93</v>
      </c>
      <c r="L339" s="201"/>
      <c r="M339" s="202"/>
      <c r="N339" s="206" t="s">
        <v>94</v>
      </c>
    </row>
    <row r="340" spans="1:16" x14ac:dyDescent="0.25">
      <c r="B340" s="104" t="s">
        <v>95</v>
      </c>
      <c r="C340" s="104" t="s">
        <v>86</v>
      </c>
      <c r="D340" s="104" t="s">
        <v>96</v>
      </c>
      <c r="E340" s="104" t="s">
        <v>97</v>
      </c>
      <c r="F340" s="104" t="s">
        <v>98</v>
      </c>
      <c r="G340" s="104" t="s">
        <v>99</v>
      </c>
      <c r="H340" s="104" t="s">
        <v>100</v>
      </c>
      <c r="I340" s="199"/>
      <c r="J340" s="199"/>
      <c r="K340" s="203"/>
      <c r="L340" s="204"/>
      <c r="M340" s="205"/>
      <c r="N340" s="207"/>
    </row>
    <row r="341" spans="1:16" x14ac:dyDescent="0.25">
      <c r="A341" s="91">
        <f>A331+7</f>
        <v>337</v>
      </c>
      <c r="B341" s="214">
        <f>(C347-N$3)/7</f>
        <v>49</v>
      </c>
      <c r="C341" s="105">
        <f>(N$3+(A341))</f>
        <v>337</v>
      </c>
      <c r="D341" s="133"/>
      <c r="E341" s="133"/>
      <c r="F341" s="133"/>
      <c r="G341" s="133"/>
      <c r="H341" s="107">
        <f>SUM(D341:G341)</f>
        <v>0</v>
      </c>
      <c r="I341" s="108" t="e">
        <f>H341/N341</f>
        <v>#DIV/0!</v>
      </c>
      <c r="J341" s="133"/>
      <c r="K341" s="109" t="s">
        <v>101</v>
      </c>
      <c r="L341" s="109" t="s">
        <v>100</v>
      </c>
      <c r="M341" s="109" t="s">
        <v>102</v>
      </c>
      <c r="N341" s="104">
        <f>N331-M347</f>
        <v>0</v>
      </c>
    </row>
    <row r="342" spans="1:16" x14ac:dyDescent="0.25">
      <c r="A342" s="91">
        <f t="shared" ref="A342:A347" si="94">A332+7</f>
        <v>338</v>
      </c>
      <c r="B342" s="215"/>
      <c r="C342" s="105">
        <f t="shared" ref="C342:C347" si="95">(N$3+(A342))</f>
        <v>338</v>
      </c>
      <c r="D342" s="133"/>
      <c r="E342" s="133"/>
      <c r="F342" s="133"/>
      <c r="G342" s="133"/>
      <c r="H342" s="107">
        <f t="shared" ref="H342:H347" si="96">SUM(D342:G342)</f>
        <v>0</v>
      </c>
      <c r="I342" s="108" t="e">
        <f>H342/N341</f>
        <v>#DIV/0!</v>
      </c>
      <c r="J342" s="133"/>
      <c r="K342" s="109" t="s">
        <v>103</v>
      </c>
      <c r="L342" s="107">
        <f>SUM(D341:E347)</f>
        <v>0</v>
      </c>
      <c r="M342" s="110" t="e">
        <f>L342/L345</f>
        <v>#DIV/0!</v>
      </c>
      <c r="N342" s="104" t="s">
        <v>104</v>
      </c>
    </row>
    <row r="343" spans="1:16" x14ac:dyDescent="0.25">
      <c r="A343" s="91">
        <f t="shared" si="94"/>
        <v>339</v>
      </c>
      <c r="B343" s="215"/>
      <c r="C343" s="105">
        <f t="shared" si="95"/>
        <v>339</v>
      </c>
      <c r="D343" s="133"/>
      <c r="E343" s="133"/>
      <c r="F343" s="133"/>
      <c r="G343" s="133"/>
      <c r="H343" s="107">
        <f t="shared" si="96"/>
        <v>0</v>
      </c>
      <c r="I343" s="108" t="e">
        <f>H343/N341</f>
        <v>#DIV/0!</v>
      </c>
      <c r="J343" s="133"/>
      <c r="K343" s="109" t="s">
        <v>105</v>
      </c>
      <c r="L343" s="107">
        <f>SUM(F341:F347)</f>
        <v>0</v>
      </c>
      <c r="M343" s="110" t="e">
        <f>L343/L345</f>
        <v>#DIV/0!</v>
      </c>
      <c r="N343" s="224" t="e">
        <f>(L345/7)/N341</f>
        <v>#DIV/0!</v>
      </c>
    </row>
    <row r="344" spans="1:16" ht="15" customHeight="1" x14ac:dyDescent="0.25">
      <c r="A344" s="91">
        <f t="shared" si="94"/>
        <v>340</v>
      </c>
      <c r="B344" s="215"/>
      <c r="C344" s="105">
        <f t="shared" si="95"/>
        <v>340</v>
      </c>
      <c r="D344" s="133"/>
      <c r="E344" s="133"/>
      <c r="F344" s="133"/>
      <c r="G344" s="133"/>
      <c r="H344" s="107">
        <f t="shared" si="96"/>
        <v>0</v>
      </c>
      <c r="I344" s="108" t="e">
        <f>H344/N341</f>
        <v>#DIV/0!</v>
      </c>
      <c r="J344" s="133"/>
      <c r="K344" s="109" t="s">
        <v>106</v>
      </c>
      <c r="L344" s="107">
        <f>SUM(G341:G347)</f>
        <v>0</v>
      </c>
      <c r="M344" s="110" t="e">
        <f>L344/L345</f>
        <v>#DIV/0!</v>
      </c>
      <c r="N344" s="225"/>
    </row>
    <row r="345" spans="1:16" x14ac:dyDescent="0.25">
      <c r="A345" s="91">
        <f t="shared" si="94"/>
        <v>341</v>
      </c>
      <c r="B345" s="215"/>
      <c r="C345" s="105">
        <f t="shared" si="95"/>
        <v>341</v>
      </c>
      <c r="D345" s="133"/>
      <c r="E345" s="133"/>
      <c r="F345" s="133"/>
      <c r="G345" s="133"/>
      <c r="H345" s="107">
        <f t="shared" si="96"/>
        <v>0</v>
      </c>
      <c r="I345" s="108" t="e">
        <f>H345/N341</f>
        <v>#DIV/0!</v>
      </c>
      <c r="J345" s="133"/>
      <c r="K345" s="109" t="s">
        <v>100</v>
      </c>
      <c r="L345" s="220">
        <f>SUM(H341:H347)</f>
        <v>0</v>
      </c>
      <c r="M345" s="221"/>
      <c r="N345" s="226"/>
    </row>
    <row r="346" spans="1:16" x14ac:dyDescent="0.25">
      <c r="A346" s="91">
        <f>A336+7</f>
        <v>342</v>
      </c>
      <c r="B346" s="215"/>
      <c r="C346" s="105">
        <f t="shared" si="95"/>
        <v>342</v>
      </c>
      <c r="D346" s="133"/>
      <c r="E346" s="133"/>
      <c r="F346" s="133"/>
      <c r="G346" s="133"/>
      <c r="H346" s="107">
        <f t="shared" si="96"/>
        <v>0</v>
      </c>
      <c r="I346" s="108" t="e">
        <f>H346/N341</f>
        <v>#DIV/0!</v>
      </c>
      <c r="J346" s="133"/>
      <c r="K346" s="109"/>
      <c r="L346" s="111"/>
      <c r="M346" s="195" t="s">
        <v>1</v>
      </c>
      <c r="N346" s="197"/>
    </row>
    <row r="347" spans="1:16" x14ac:dyDescent="0.25">
      <c r="A347" s="91">
        <f t="shared" si="94"/>
        <v>343</v>
      </c>
      <c r="B347" s="216"/>
      <c r="C347" s="105">
        <f t="shared" si="95"/>
        <v>343</v>
      </c>
      <c r="D347" s="133"/>
      <c r="E347" s="133"/>
      <c r="F347" s="133"/>
      <c r="G347" s="133"/>
      <c r="H347" s="107">
        <f t="shared" si="96"/>
        <v>0</v>
      </c>
      <c r="I347" s="108" t="e">
        <f>H347/N341</f>
        <v>#DIV/0!</v>
      </c>
      <c r="J347" s="133"/>
      <c r="K347" s="109"/>
      <c r="L347" s="104"/>
      <c r="M347" s="104">
        <f>SUM(J341:J347)</f>
        <v>0</v>
      </c>
      <c r="N347" s="112" t="e">
        <f>M347/N341</f>
        <v>#DIV/0!</v>
      </c>
    </row>
    <row r="348" spans="1:16" x14ac:dyDescent="0.25">
      <c r="B348" s="208"/>
      <c r="C348" s="209"/>
      <c r="D348" s="209"/>
      <c r="E348" s="209"/>
      <c r="F348" s="209"/>
      <c r="G348" s="209"/>
      <c r="H348" s="209"/>
      <c r="I348" s="209"/>
      <c r="J348" s="209"/>
      <c r="K348" s="209"/>
      <c r="L348" s="209"/>
      <c r="M348" s="209"/>
      <c r="N348" s="210"/>
    </row>
    <row r="349" spans="1:16" x14ac:dyDescent="0.25">
      <c r="B349" s="104">
        <f>B339</f>
        <v>0</v>
      </c>
      <c r="C349" s="104" t="str">
        <f>C339</f>
        <v>LSL</v>
      </c>
      <c r="D349" s="195" t="s">
        <v>92</v>
      </c>
      <c r="E349" s="196"/>
      <c r="F349" s="196"/>
      <c r="G349" s="196"/>
      <c r="H349" s="197"/>
      <c r="I349" s="198" t="s">
        <v>102</v>
      </c>
      <c r="J349" s="198" t="s">
        <v>1</v>
      </c>
      <c r="K349" s="200" t="s">
        <v>93</v>
      </c>
      <c r="L349" s="201"/>
      <c r="M349" s="202"/>
      <c r="N349" s="206" t="s">
        <v>94</v>
      </c>
    </row>
    <row r="350" spans="1:16" x14ac:dyDescent="0.25">
      <c r="B350" s="104" t="s">
        <v>95</v>
      </c>
      <c r="C350" s="104" t="s">
        <v>86</v>
      </c>
      <c r="D350" s="104" t="s">
        <v>96</v>
      </c>
      <c r="E350" s="104" t="s">
        <v>97</v>
      </c>
      <c r="F350" s="104" t="s">
        <v>98</v>
      </c>
      <c r="G350" s="104" t="s">
        <v>99</v>
      </c>
      <c r="H350" s="104" t="s">
        <v>100</v>
      </c>
      <c r="I350" s="199"/>
      <c r="J350" s="199"/>
      <c r="K350" s="203"/>
      <c r="L350" s="204"/>
      <c r="M350" s="205"/>
      <c r="N350" s="207"/>
    </row>
    <row r="351" spans="1:16" x14ac:dyDescent="0.25">
      <c r="A351" s="91">
        <f>A341+7</f>
        <v>344</v>
      </c>
      <c r="B351" s="214">
        <f>(C357-N$3)/7</f>
        <v>50</v>
      </c>
      <c r="C351" s="105">
        <f>(N$3+(A351))</f>
        <v>344</v>
      </c>
      <c r="D351" s="133"/>
      <c r="E351" s="133"/>
      <c r="F351" s="133"/>
      <c r="G351" s="133"/>
      <c r="H351" s="107">
        <f>SUM(D351:G351)</f>
        <v>0</v>
      </c>
      <c r="I351" s="108" t="e">
        <f>H351/N351</f>
        <v>#DIV/0!</v>
      </c>
      <c r="J351" s="133"/>
      <c r="K351" s="109" t="s">
        <v>101</v>
      </c>
      <c r="L351" s="109" t="s">
        <v>100</v>
      </c>
      <c r="M351" s="109" t="s">
        <v>102</v>
      </c>
      <c r="N351" s="104">
        <f>N341-M357</f>
        <v>0</v>
      </c>
    </row>
    <row r="352" spans="1:16" x14ac:dyDescent="0.25">
      <c r="A352" s="91">
        <f t="shared" ref="A352:A357" si="97">A342+7</f>
        <v>345</v>
      </c>
      <c r="B352" s="215"/>
      <c r="C352" s="105">
        <f t="shared" ref="C352:C357" si="98">(N$3+(A352))</f>
        <v>345</v>
      </c>
      <c r="D352" s="133"/>
      <c r="E352" s="133"/>
      <c r="F352" s="133"/>
      <c r="G352" s="133"/>
      <c r="H352" s="107">
        <f t="shared" ref="H352:H357" si="99">SUM(D352:G352)</f>
        <v>0</v>
      </c>
      <c r="I352" s="108" t="e">
        <f>H352/N351</f>
        <v>#DIV/0!</v>
      </c>
      <c r="J352" s="133"/>
      <c r="K352" s="109" t="s">
        <v>103</v>
      </c>
      <c r="L352" s="107">
        <f>SUM(D351:E357)</f>
        <v>0</v>
      </c>
      <c r="M352" s="110" t="e">
        <f>L352/L355</f>
        <v>#DIV/0!</v>
      </c>
      <c r="N352" s="104" t="s">
        <v>104</v>
      </c>
      <c r="P352" s="114"/>
    </row>
    <row r="353" spans="1:16" x14ac:dyDescent="0.25">
      <c r="A353" s="91">
        <f t="shared" si="97"/>
        <v>346</v>
      </c>
      <c r="B353" s="215"/>
      <c r="C353" s="105">
        <f t="shared" si="98"/>
        <v>346</v>
      </c>
      <c r="D353" s="133"/>
      <c r="E353" s="133"/>
      <c r="F353" s="133"/>
      <c r="G353" s="133"/>
      <c r="H353" s="107">
        <f t="shared" si="99"/>
        <v>0</v>
      </c>
      <c r="I353" s="108" t="e">
        <f>H353/N351</f>
        <v>#DIV/0!</v>
      </c>
      <c r="J353" s="133"/>
      <c r="K353" s="109" t="s">
        <v>105</v>
      </c>
      <c r="L353" s="107">
        <f>SUM(F351:F357)</f>
        <v>0</v>
      </c>
      <c r="M353" s="110" t="e">
        <f>L353/L355</f>
        <v>#DIV/0!</v>
      </c>
      <c r="N353" s="224" t="e">
        <f>(L355/7)/N351</f>
        <v>#DIV/0!</v>
      </c>
      <c r="P353" s="114"/>
    </row>
    <row r="354" spans="1:16" ht="15" customHeight="1" x14ac:dyDescent="0.25">
      <c r="A354" s="91">
        <f t="shared" si="97"/>
        <v>347</v>
      </c>
      <c r="B354" s="215"/>
      <c r="C354" s="105">
        <f t="shared" si="98"/>
        <v>347</v>
      </c>
      <c r="D354" s="133"/>
      <c r="E354" s="133"/>
      <c r="F354" s="133"/>
      <c r="G354" s="133"/>
      <c r="H354" s="107">
        <f t="shared" si="99"/>
        <v>0</v>
      </c>
      <c r="I354" s="108" t="e">
        <f>H354/N351</f>
        <v>#DIV/0!</v>
      </c>
      <c r="J354" s="133"/>
      <c r="K354" s="109" t="s">
        <v>106</v>
      </c>
      <c r="L354" s="107">
        <f>SUM(G351:G357)</f>
        <v>0</v>
      </c>
      <c r="M354" s="110" t="e">
        <f>L354/L355</f>
        <v>#DIV/0!</v>
      </c>
      <c r="N354" s="225"/>
    </row>
    <row r="355" spans="1:16" x14ac:dyDescent="0.25">
      <c r="A355" s="91">
        <f t="shared" si="97"/>
        <v>348</v>
      </c>
      <c r="B355" s="215"/>
      <c r="C355" s="105">
        <f t="shared" si="98"/>
        <v>348</v>
      </c>
      <c r="D355" s="133"/>
      <c r="E355" s="133"/>
      <c r="F355" s="133"/>
      <c r="G355" s="133"/>
      <c r="H355" s="107">
        <f t="shared" si="99"/>
        <v>0</v>
      </c>
      <c r="I355" s="108" t="e">
        <f>H355/N351</f>
        <v>#DIV/0!</v>
      </c>
      <c r="J355" s="133"/>
      <c r="K355" s="109" t="s">
        <v>100</v>
      </c>
      <c r="L355" s="220">
        <f>SUM(H351:H357)</f>
        <v>0</v>
      </c>
      <c r="M355" s="221"/>
      <c r="N355" s="226"/>
    </row>
    <row r="356" spans="1:16" x14ac:dyDescent="0.25">
      <c r="A356" s="91">
        <f>A346+7</f>
        <v>349</v>
      </c>
      <c r="B356" s="215"/>
      <c r="C356" s="105">
        <f t="shared" si="98"/>
        <v>349</v>
      </c>
      <c r="D356" s="133"/>
      <c r="E356" s="133"/>
      <c r="F356" s="133"/>
      <c r="G356" s="133"/>
      <c r="H356" s="107">
        <f t="shared" si="99"/>
        <v>0</v>
      </c>
      <c r="I356" s="108" t="e">
        <f>H356/N351</f>
        <v>#DIV/0!</v>
      </c>
      <c r="J356" s="133"/>
      <c r="K356" s="109"/>
      <c r="L356" s="111"/>
      <c r="M356" s="195" t="s">
        <v>1</v>
      </c>
      <c r="N356" s="197"/>
    </row>
    <row r="357" spans="1:16" x14ac:dyDescent="0.25">
      <c r="A357" s="91">
        <f t="shared" si="97"/>
        <v>350</v>
      </c>
      <c r="B357" s="216"/>
      <c r="C357" s="105">
        <f t="shared" si="98"/>
        <v>350</v>
      </c>
      <c r="D357" s="133"/>
      <c r="E357" s="133"/>
      <c r="F357" s="133"/>
      <c r="G357" s="133"/>
      <c r="H357" s="107">
        <f t="shared" si="99"/>
        <v>0</v>
      </c>
      <c r="I357" s="108" t="e">
        <f>H357/N351</f>
        <v>#DIV/0!</v>
      </c>
      <c r="J357" s="133"/>
      <c r="K357" s="109"/>
      <c r="L357" s="104"/>
      <c r="M357" s="104">
        <f>SUM(J351:J357)</f>
        <v>0</v>
      </c>
      <c r="N357" s="112" t="e">
        <f>M357/N351</f>
        <v>#DIV/0!</v>
      </c>
    </row>
    <row r="358" spans="1:16" x14ac:dyDescent="0.25">
      <c r="B358" s="208"/>
      <c r="C358" s="209"/>
      <c r="D358" s="209"/>
      <c r="E358" s="209"/>
      <c r="F358" s="209"/>
      <c r="G358" s="209"/>
      <c r="H358" s="209"/>
      <c r="I358" s="209"/>
      <c r="J358" s="209"/>
      <c r="K358" s="209"/>
      <c r="L358" s="209"/>
      <c r="M358" s="209"/>
      <c r="N358" s="210"/>
    </row>
    <row r="359" spans="1:16" x14ac:dyDescent="0.25">
      <c r="B359" s="104">
        <f>B349</f>
        <v>0</v>
      </c>
      <c r="C359" s="104" t="str">
        <f>C349</f>
        <v>LSL</v>
      </c>
      <c r="D359" s="195" t="s">
        <v>92</v>
      </c>
      <c r="E359" s="196"/>
      <c r="F359" s="196"/>
      <c r="G359" s="196"/>
      <c r="H359" s="197"/>
      <c r="I359" s="198" t="s">
        <v>102</v>
      </c>
      <c r="J359" s="198" t="s">
        <v>1</v>
      </c>
      <c r="K359" s="200" t="s">
        <v>93</v>
      </c>
      <c r="L359" s="201"/>
      <c r="M359" s="202"/>
      <c r="N359" s="206" t="s">
        <v>94</v>
      </c>
    </row>
    <row r="360" spans="1:16" x14ac:dyDescent="0.25">
      <c r="B360" s="104" t="s">
        <v>95</v>
      </c>
      <c r="C360" s="104" t="s">
        <v>86</v>
      </c>
      <c r="D360" s="104" t="s">
        <v>96</v>
      </c>
      <c r="E360" s="104" t="s">
        <v>97</v>
      </c>
      <c r="F360" s="104" t="s">
        <v>98</v>
      </c>
      <c r="G360" s="104" t="s">
        <v>99</v>
      </c>
      <c r="H360" s="104" t="s">
        <v>100</v>
      </c>
      <c r="I360" s="199"/>
      <c r="J360" s="199"/>
      <c r="K360" s="203"/>
      <c r="L360" s="204"/>
      <c r="M360" s="205"/>
      <c r="N360" s="207"/>
    </row>
    <row r="361" spans="1:16" x14ac:dyDescent="0.25">
      <c r="A361" s="91">
        <f>A351+7</f>
        <v>351</v>
      </c>
      <c r="B361" s="214">
        <f>(C367-N$3)/7</f>
        <v>51</v>
      </c>
      <c r="C361" s="105">
        <f>(N$3+(A361))</f>
        <v>351</v>
      </c>
      <c r="D361" s="133"/>
      <c r="E361" s="133"/>
      <c r="F361" s="133"/>
      <c r="G361" s="133"/>
      <c r="H361" s="107">
        <f>SUM(D361:G361)</f>
        <v>0</v>
      </c>
      <c r="I361" s="108" t="e">
        <f>H361/N361</f>
        <v>#DIV/0!</v>
      </c>
      <c r="J361" s="133"/>
      <c r="K361" s="109" t="s">
        <v>101</v>
      </c>
      <c r="L361" s="109" t="s">
        <v>100</v>
      </c>
      <c r="M361" s="109" t="s">
        <v>102</v>
      </c>
      <c r="N361" s="104">
        <f>N351-M367</f>
        <v>0</v>
      </c>
    </row>
    <row r="362" spans="1:16" x14ac:dyDescent="0.25">
      <c r="A362" s="91">
        <f t="shared" ref="A362:A367" si="100">A352+7</f>
        <v>352</v>
      </c>
      <c r="B362" s="215"/>
      <c r="C362" s="105">
        <f t="shared" ref="C362:C367" si="101">(N$3+(A362))</f>
        <v>352</v>
      </c>
      <c r="D362" s="133"/>
      <c r="E362" s="133"/>
      <c r="F362" s="133"/>
      <c r="G362" s="133"/>
      <c r="H362" s="107">
        <f t="shared" ref="H362:H367" si="102">SUM(D362:G362)</f>
        <v>0</v>
      </c>
      <c r="I362" s="108" t="e">
        <f>H362/N361</f>
        <v>#DIV/0!</v>
      </c>
      <c r="J362" s="133"/>
      <c r="K362" s="109" t="s">
        <v>103</v>
      </c>
      <c r="L362" s="107">
        <f>SUM(D361:E367)</f>
        <v>0</v>
      </c>
      <c r="M362" s="110" t="e">
        <f>L362/L365</f>
        <v>#DIV/0!</v>
      </c>
      <c r="N362" s="104" t="s">
        <v>104</v>
      </c>
    </row>
    <row r="363" spans="1:16" x14ac:dyDescent="0.25">
      <c r="A363" s="91">
        <f t="shared" si="100"/>
        <v>353</v>
      </c>
      <c r="B363" s="215"/>
      <c r="C363" s="105">
        <f t="shared" si="101"/>
        <v>353</v>
      </c>
      <c r="D363" s="133"/>
      <c r="E363" s="133"/>
      <c r="F363" s="133"/>
      <c r="G363" s="133"/>
      <c r="H363" s="107">
        <f t="shared" si="102"/>
        <v>0</v>
      </c>
      <c r="I363" s="108" t="e">
        <f>H363/N361</f>
        <v>#DIV/0!</v>
      </c>
      <c r="J363" s="133"/>
      <c r="K363" s="109" t="s">
        <v>105</v>
      </c>
      <c r="L363" s="107">
        <f>SUM(F361:F367)</f>
        <v>0</v>
      </c>
      <c r="M363" s="110" t="e">
        <f>L363/L365</f>
        <v>#DIV/0!</v>
      </c>
      <c r="N363" s="224" t="e">
        <f>(L365/7)/N361</f>
        <v>#DIV/0!</v>
      </c>
    </row>
    <row r="364" spans="1:16" ht="15" customHeight="1" x14ac:dyDescent="0.25">
      <c r="A364" s="91">
        <f t="shared" si="100"/>
        <v>354</v>
      </c>
      <c r="B364" s="215"/>
      <c r="C364" s="105">
        <f t="shared" si="101"/>
        <v>354</v>
      </c>
      <c r="D364" s="133"/>
      <c r="E364" s="133"/>
      <c r="F364" s="133"/>
      <c r="G364" s="133"/>
      <c r="H364" s="107">
        <f t="shared" si="102"/>
        <v>0</v>
      </c>
      <c r="I364" s="108" t="e">
        <f>H364/N361</f>
        <v>#DIV/0!</v>
      </c>
      <c r="J364" s="133"/>
      <c r="K364" s="109" t="s">
        <v>106</v>
      </c>
      <c r="L364" s="107">
        <f>SUM(G361:G367)</f>
        <v>0</v>
      </c>
      <c r="M364" s="110" t="e">
        <f>L364/L365</f>
        <v>#DIV/0!</v>
      </c>
      <c r="N364" s="225"/>
    </row>
    <row r="365" spans="1:16" x14ac:dyDescent="0.25">
      <c r="A365" s="91">
        <f t="shared" si="100"/>
        <v>355</v>
      </c>
      <c r="B365" s="215"/>
      <c r="C365" s="105">
        <f t="shared" si="101"/>
        <v>355</v>
      </c>
      <c r="D365" s="133"/>
      <c r="E365" s="133"/>
      <c r="F365" s="133"/>
      <c r="G365" s="133"/>
      <c r="H365" s="107">
        <f t="shared" si="102"/>
        <v>0</v>
      </c>
      <c r="I365" s="108" t="e">
        <f>H365/N361</f>
        <v>#DIV/0!</v>
      </c>
      <c r="J365" s="133"/>
      <c r="K365" s="109" t="s">
        <v>100</v>
      </c>
      <c r="L365" s="220">
        <f>SUM(H361:H367)</f>
        <v>0</v>
      </c>
      <c r="M365" s="221"/>
      <c r="N365" s="226"/>
    </row>
    <row r="366" spans="1:16" x14ac:dyDescent="0.25">
      <c r="A366" s="91">
        <f>A356+7</f>
        <v>356</v>
      </c>
      <c r="B366" s="215"/>
      <c r="C366" s="105">
        <f t="shared" si="101"/>
        <v>356</v>
      </c>
      <c r="D366" s="133"/>
      <c r="E366" s="133"/>
      <c r="F366" s="133"/>
      <c r="G366" s="133"/>
      <c r="H366" s="107">
        <f t="shared" si="102"/>
        <v>0</v>
      </c>
      <c r="I366" s="108" t="e">
        <f>H366/N361</f>
        <v>#DIV/0!</v>
      </c>
      <c r="J366" s="133"/>
      <c r="K366" s="109"/>
      <c r="L366" s="111"/>
      <c r="M366" s="195" t="s">
        <v>1</v>
      </c>
      <c r="N366" s="197"/>
    </row>
    <row r="367" spans="1:16" x14ac:dyDescent="0.25">
      <c r="A367" s="91">
        <f t="shared" si="100"/>
        <v>357</v>
      </c>
      <c r="B367" s="216"/>
      <c r="C367" s="105">
        <f t="shared" si="101"/>
        <v>357</v>
      </c>
      <c r="D367" s="133"/>
      <c r="E367" s="133"/>
      <c r="F367" s="133"/>
      <c r="G367" s="133"/>
      <c r="H367" s="107">
        <f t="shared" si="102"/>
        <v>0</v>
      </c>
      <c r="I367" s="108" t="e">
        <f>H367/N361</f>
        <v>#DIV/0!</v>
      </c>
      <c r="J367" s="133"/>
      <c r="K367" s="109"/>
      <c r="L367" s="104"/>
      <c r="M367" s="104">
        <f>SUM(J361:J367)</f>
        <v>0</v>
      </c>
      <c r="N367" s="112" t="e">
        <f>M367/N361</f>
        <v>#DIV/0!</v>
      </c>
    </row>
    <row r="368" spans="1:16" hidden="1" x14ac:dyDescent="0.25">
      <c r="B368" s="208"/>
      <c r="C368" s="209"/>
      <c r="D368" s="209"/>
      <c r="E368" s="209"/>
      <c r="F368" s="209"/>
      <c r="G368" s="209"/>
      <c r="H368" s="209"/>
      <c r="I368" s="209"/>
      <c r="J368" s="209"/>
      <c r="K368" s="209"/>
      <c r="L368" s="209"/>
      <c r="M368" s="209"/>
      <c r="N368" s="210"/>
    </row>
    <row r="369" spans="1:14" ht="36" x14ac:dyDescent="0.25">
      <c r="B369" s="223">
        <f>B306</f>
        <v>0</v>
      </c>
      <c r="C369" s="223"/>
      <c r="D369" s="223"/>
      <c r="E369" s="223"/>
      <c r="F369" s="223"/>
      <c r="G369" s="223"/>
      <c r="H369" s="223"/>
      <c r="I369" s="223"/>
      <c r="J369" s="223"/>
      <c r="K369" s="223"/>
      <c r="L369" s="223"/>
      <c r="M369" s="223"/>
      <c r="N369" s="223"/>
    </row>
    <row r="370" spans="1:14" ht="21" x14ac:dyDescent="0.25">
      <c r="B370" s="222" t="s">
        <v>83</v>
      </c>
      <c r="C370" s="222"/>
      <c r="D370" s="222"/>
      <c r="E370" s="222"/>
      <c r="F370" s="222"/>
      <c r="G370" s="222"/>
      <c r="H370" s="222"/>
      <c r="I370" s="222"/>
      <c r="J370" s="222"/>
      <c r="K370" s="222"/>
      <c r="L370" s="222"/>
      <c r="M370" s="222"/>
      <c r="N370" s="222"/>
    </row>
    <row r="371" spans="1:14" ht="21" x14ac:dyDescent="0.25">
      <c r="B371" s="94" t="s">
        <v>107</v>
      </c>
      <c r="C371" s="211">
        <f>C308</f>
        <v>0</v>
      </c>
      <c r="D371" s="212"/>
      <c r="E371" s="211" t="str">
        <f>E308</f>
        <v>LOHMANN LSL</v>
      </c>
      <c r="F371" s="213"/>
      <c r="G371" s="213"/>
      <c r="H371" s="213"/>
      <c r="I371" s="213"/>
      <c r="J371" s="212"/>
      <c r="K371" s="211" t="s">
        <v>85</v>
      </c>
      <c r="L371" s="213"/>
      <c r="M371" s="212"/>
      <c r="N371" s="95">
        <f>N308</f>
        <v>0</v>
      </c>
    </row>
    <row r="372" spans="1:14" x14ac:dyDescent="0.25">
      <c r="B372" s="104">
        <f>B359</f>
        <v>0</v>
      </c>
      <c r="C372" s="104" t="str">
        <f>C359</f>
        <v>LSL</v>
      </c>
      <c r="D372" s="195" t="s">
        <v>92</v>
      </c>
      <c r="E372" s="196"/>
      <c r="F372" s="196"/>
      <c r="G372" s="196"/>
      <c r="H372" s="197"/>
      <c r="I372" s="198" t="s">
        <v>102</v>
      </c>
      <c r="J372" s="198" t="s">
        <v>1</v>
      </c>
      <c r="K372" s="200" t="s">
        <v>93</v>
      </c>
      <c r="L372" s="201"/>
      <c r="M372" s="202"/>
      <c r="N372" s="206" t="s">
        <v>94</v>
      </c>
    </row>
    <row r="373" spans="1:14" x14ac:dyDescent="0.25">
      <c r="B373" s="104" t="s">
        <v>95</v>
      </c>
      <c r="C373" s="104" t="s">
        <v>86</v>
      </c>
      <c r="D373" s="104" t="s">
        <v>96</v>
      </c>
      <c r="E373" s="104" t="s">
        <v>97</v>
      </c>
      <c r="F373" s="104" t="s">
        <v>98</v>
      </c>
      <c r="G373" s="104" t="s">
        <v>99</v>
      </c>
      <c r="H373" s="104" t="s">
        <v>100</v>
      </c>
      <c r="I373" s="199"/>
      <c r="J373" s="199"/>
      <c r="K373" s="203"/>
      <c r="L373" s="204"/>
      <c r="M373" s="205"/>
      <c r="N373" s="207"/>
    </row>
    <row r="374" spans="1:14" ht="15" customHeight="1" x14ac:dyDescent="0.25">
      <c r="A374" s="91">
        <f>A361+7</f>
        <v>358</v>
      </c>
      <c r="B374" s="214">
        <f>(C380-N$3)/7</f>
        <v>52</v>
      </c>
      <c r="C374" s="105">
        <f>(N$3+(A374))</f>
        <v>358</v>
      </c>
      <c r="D374" s="133"/>
      <c r="E374" s="133"/>
      <c r="F374" s="133"/>
      <c r="G374" s="133"/>
      <c r="H374" s="107">
        <f>SUM(D374:G374)</f>
        <v>0</v>
      </c>
      <c r="I374" s="108" t="e">
        <f>H374/N374</f>
        <v>#DIV/0!</v>
      </c>
      <c r="J374" s="133"/>
      <c r="K374" s="109" t="s">
        <v>101</v>
      </c>
      <c r="L374" s="109" t="s">
        <v>100</v>
      </c>
      <c r="M374" s="109" t="s">
        <v>102</v>
      </c>
      <c r="N374" s="104">
        <f>N361-M380</f>
        <v>0</v>
      </c>
    </row>
    <row r="375" spans="1:14" x14ac:dyDescent="0.25">
      <c r="A375" s="91">
        <f t="shared" ref="A375:A380" si="103">A362+7</f>
        <v>359</v>
      </c>
      <c r="B375" s="215"/>
      <c r="C375" s="105">
        <f t="shared" ref="C375:C380" si="104">(N$3+(A375))</f>
        <v>359</v>
      </c>
      <c r="D375" s="133"/>
      <c r="E375" s="133"/>
      <c r="F375" s="133"/>
      <c r="G375" s="133"/>
      <c r="H375" s="107">
        <f t="shared" ref="H375:H380" si="105">SUM(D375:G375)</f>
        <v>0</v>
      </c>
      <c r="I375" s="108" t="e">
        <f>H375/N374</f>
        <v>#DIV/0!</v>
      </c>
      <c r="J375" s="133"/>
      <c r="K375" s="109" t="s">
        <v>103</v>
      </c>
      <c r="L375" s="107">
        <f>SUM(D374:E380)</f>
        <v>0</v>
      </c>
      <c r="M375" s="110" t="e">
        <f>L375/L378</f>
        <v>#DIV/0!</v>
      </c>
      <c r="N375" s="104" t="s">
        <v>104</v>
      </c>
    </row>
    <row r="376" spans="1:14" x14ac:dyDescent="0.25">
      <c r="A376" s="91">
        <f t="shared" si="103"/>
        <v>360</v>
      </c>
      <c r="B376" s="215"/>
      <c r="C376" s="105">
        <f t="shared" si="104"/>
        <v>360</v>
      </c>
      <c r="D376" s="133"/>
      <c r="E376" s="133"/>
      <c r="F376" s="133"/>
      <c r="G376" s="133"/>
      <c r="H376" s="107">
        <f t="shared" si="105"/>
        <v>0</v>
      </c>
      <c r="I376" s="108" t="e">
        <f>H376/N374</f>
        <v>#DIV/0!</v>
      </c>
      <c r="J376" s="133"/>
      <c r="K376" s="109" t="s">
        <v>105</v>
      </c>
      <c r="L376" s="107">
        <f>SUM(F374:F380)</f>
        <v>0</v>
      </c>
      <c r="M376" s="110" t="e">
        <f>L376/L378</f>
        <v>#DIV/0!</v>
      </c>
      <c r="N376" s="224" t="e">
        <f>(L378/7)/N374</f>
        <v>#DIV/0!</v>
      </c>
    </row>
    <row r="377" spans="1:14" x14ac:dyDescent="0.25">
      <c r="A377" s="91">
        <f t="shared" si="103"/>
        <v>361</v>
      </c>
      <c r="B377" s="215"/>
      <c r="C377" s="105">
        <f t="shared" si="104"/>
        <v>361</v>
      </c>
      <c r="D377" s="133"/>
      <c r="E377" s="133"/>
      <c r="F377" s="133"/>
      <c r="G377" s="133"/>
      <c r="H377" s="107">
        <f t="shared" si="105"/>
        <v>0</v>
      </c>
      <c r="I377" s="108" t="e">
        <f>H377/N374</f>
        <v>#DIV/0!</v>
      </c>
      <c r="J377" s="133"/>
      <c r="K377" s="109" t="s">
        <v>106</v>
      </c>
      <c r="L377" s="107">
        <f>SUM(G374:G380)</f>
        <v>0</v>
      </c>
      <c r="M377" s="110" t="e">
        <f>L377/L378</f>
        <v>#DIV/0!</v>
      </c>
      <c r="N377" s="225"/>
    </row>
    <row r="378" spans="1:14" x14ac:dyDescent="0.25">
      <c r="A378" s="91">
        <f t="shared" si="103"/>
        <v>362</v>
      </c>
      <c r="B378" s="215"/>
      <c r="C378" s="105">
        <f t="shared" si="104"/>
        <v>362</v>
      </c>
      <c r="D378" s="133"/>
      <c r="E378" s="133"/>
      <c r="F378" s="133"/>
      <c r="G378" s="133"/>
      <c r="H378" s="107">
        <f t="shared" si="105"/>
        <v>0</v>
      </c>
      <c r="I378" s="108" t="e">
        <f>H378/N374</f>
        <v>#DIV/0!</v>
      </c>
      <c r="J378" s="133"/>
      <c r="K378" s="109" t="s">
        <v>100</v>
      </c>
      <c r="L378" s="220">
        <f>SUM(H374:H380)</f>
        <v>0</v>
      </c>
      <c r="M378" s="221"/>
      <c r="N378" s="226"/>
    </row>
    <row r="379" spans="1:14" x14ac:dyDescent="0.25">
      <c r="A379" s="91">
        <f t="shared" si="103"/>
        <v>363</v>
      </c>
      <c r="B379" s="215"/>
      <c r="C379" s="105">
        <f t="shared" si="104"/>
        <v>363</v>
      </c>
      <c r="D379" s="133"/>
      <c r="E379" s="133"/>
      <c r="F379" s="133"/>
      <c r="G379" s="133"/>
      <c r="H379" s="107">
        <f t="shared" si="105"/>
        <v>0</v>
      </c>
      <c r="I379" s="108" t="e">
        <f>H379/N374</f>
        <v>#DIV/0!</v>
      </c>
      <c r="J379" s="133"/>
      <c r="K379" s="109"/>
      <c r="L379" s="111"/>
      <c r="M379" s="195" t="s">
        <v>1</v>
      </c>
      <c r="N379" s="197"/>
    </row>
    <row r="380" spans="1:14" x14ac:dyDescent="0.25">
      <c r="A380" s="91">
        <f t="shared" si="103"/>
        <v>364</v>
      </c>
      <c r="B380" s="216"/>
      <c r="C380" s="105">
        <f t="shared" si="104"/>
        <v>364</v>
      </c>
      <c r="D380" s="133"/>
      <c r="E380" s="133"/>
      <c r="F380" s="133"/>
      <c r="G380" s="133"/>
      <c r="H380" s="107">
        <f t="shared" si="105"/>
        <v>0</v>
      </c>
      <c r="I380" s="108" t="e">
        <f>H380/N374</f>
        <v>#DIV/0!</v>
      </c>
      <c r="J380" s="133"/>
      <c r="K380" s="109"/>
      <c r="L380" s="104"/>
      <c r="M380" s="104">
        <f>SUM(J374:J380)</f>
        <v>0</v>
      </c>
      <c r="N380" s="112" t="e">
        <f>M380/N374</f>
        <v>#DIV/0!</v>
      </c>
    </row>
    <row r="381" spans="1:14" x14ac:dyDescent="0.25">
      <c r="B381" s="208"/>
      <c r="C381" s="209"/>
      <c r="D381" s="209"/>
      <c r="E381" s="209"/>
      <c r="F381" s="209"/>
      <c r="G381" s="209"/>
      <c r="H381" s="209"/>
      <c r="I381" s="209"/>
      <c r="J381" s="209"/>
      <c r="K381" s="209"/>
      <c r="L381" s="209"/>
      <c r="M381" s="209"/>
      <c r="N381" s="210"/>
    </row>
    <row r="382" spans="1:14" x14ac:dyDescent="0.25">
      <c r="B382" s="104">
        <f>B372</f>
        <v>0</v>
      </c>
      <c r="C382" s="104" t="str">
        <f>C372</f>
        <v>LSL</v>
      </c>
      <c r="D382" s="195" t="s">
        <v>92</v>
      </c>
      <c r="E382" s="196"/>
      <c r="F382" s="196"/>
      <c r="G382" s="196"/>
      <c r="H382" s="197"/>
      <c r="I382" s="198" t="s">
        <v>102</v>
      </c>
      <c r="J382" s="198" t="s">
        <v>1</v>
      </c>
      <c r="K382" s="200" t="s">
        <v>93</v>
      </c>
      <c r="L382" s="201"/>
      <c r="M382" s="202"/>
      <c r="N382" s="206" t="s">
        <v>94</v>
      </c>
    </row>
    <row r="383" spans="1:14" x14ac:dyDescent="0.25">
      <c r="B383" s="104" t="s">
        <v>95</v>
      </c>
      <c r="C383" s="104" t="s">
        <v>86</v>
      </c>
      <c r="D383" s="104" t="s">
        <v>96</v>
      </c>
      <c r="E383" s="104" t="s">
        <v>97</v>
      </c>
      <c r="F383" s="104" t="s">
        <v>98</v>
      </c>
      <c r="G383" s="104" t="s">
        <v>99</v>
      </c>
      <c r="H383" s="104" t="s">
        <v>100</v>
      </c>
      <c r="I383" s="199"/>
      <c r="J383" s="199"/>
      <c r="K383" s="203"/>
      <c r="L383" s="204"/>
      <c r="M383" s="205"/>
      <c r="N383" s="207"/>
    </row>
    <row r="384" spans="1:14" ht="15" customHeight="1" x14ac:dyDescent="0.25">
      <c r="A384" s="91">
        <f>A374+7</f>
        <v>365</v>
      </c>
      <c r="B384" s="214">
        <f>(C390-N$3)/7</f>
        <v>53</v>
      </c>
      <c r="C384" s="105">
        <f>(N$3+(A384))</f>
        <v>365</v>
      </c>
      <c r="D384" s="133"/>
      <c r="E384" s="133"/>
      <c r="F384" s="133"/>
      <c r="G384" s="133"/>
      <c r="H384" s="107">
        <f>SUM(D384:G384)</f>
        <v>0</v>
      </c>
      <c r="I384" s="108" t="e">
        <f>H384/N384</f>
        <v>#DIV/0!</v>
      </c>
      <c r="J384" s="133"/>
      <c r="K384" s="109" t="s">
        <v>101</v>
      </c>
      <c r="L384" s="109" t="s">
        <v>100</v>
      </c>
      <c r="M384" s="109" t="s">
        <v>102</v>
      </c>
      <c r="N384" s="104">
        <f>N374-M390</f>
        <v>0</v>
      </c>
    </row>
    <row r="385" spans="1:14" x14ac:dyDescent="0.25">
      <c r="A385" s="91">
        <f t="shared" ref="A385:A390" si="106">A375+7</f>
        <v>366</v>
      </c>
      <c r="B385" s="215"/>
      <c r="C385" s="105">
        <f t="shared" ref="C385:C390" si="107">(N$3+(A385))</f>
        <v>366</v>
      </c>
      <c r="D385" s="133"/>
      <c r="E385" s="133"/>
      <c r="F385" s="133"/>
      <c r="G385" s="133"/>
      <c r="H385" s="107">
        <f t="shared" ref="H385:H390" si="108">SUM(D385:G385)</f>
        <v>0</v>
      </c>
      <c r="I385" s="108" t="e">
        <f>H385/N384</f>
        <v>#DIV/0!</v>
      </c>
      <c r="J385" s="133"/>
      <c r="K385" s="109" t="s">
        <v>103</v>
      </c>
      <c r="L385" s="107">
        <f>SUM(D384:E390)</f>
        <v>0</v>
      </c>
      <c r="M385" s="110" t="e">
        <f>L385/L388</f>
        <v>#DIV/0!</v>
      </c>
      <c r="N385" s="104" t="s">
        <v>104</v>
      </c>
    </row>
    <row r="386" spans="1:14" x14ac:dyDescent="0.25">
      <c r="A386" s="91">
        <f t="shared" si="106"/>
        <v>367</v>
      </c>
      <c r="B386" s="215"/>
      <c r="C386" s="105">
        <f t="shared" si="107"/>
        <v>367</v>
      </c>
      <c r="D386" s="133"/>
      <c r="E386" s="133"/>
      <c r="F386" s="133"/>
      <c r="G386" s="133"/>
      <c r="H386" s="107">
        <f t="shared" si="108"/>
        <v>0</v>
      </c>
      <c r="I386" s="108" t="e">
        <f>H386/N384</f>
        <v>#DIV/0!</v>
      </c>
      <c r="J386" s="133"/>
      <c r="K386" s="109" t="s">
        <v>105</v>
      </c>
      <c r="L386" s="107">
        <f>SUM(F384:F390)</f>
        <v>0</v>
      </c>
      <c r="M386" s="110" t="e">
        <f>L386/L388</f>
        <v>#DIV/0!</v>
      </c>
      <c r="N386" s="217" t="e">
        <f>(L388/7)/N384</f>
        <v>#DIV/0!</v>
      </c>
    </row>
    <row r="387" spans="1:14" x14ac:dyDescent="0.25">
      <c r="A387" s="91">
        <f t="shared" si="106"/>
        <v>368</v>
      </c>
      <c r="B387" s="215"/>
      <c r="C387" s="105">
        <f t="shared" si="107"/>
        <v>368</v>
      </c>
      <c r="D387" s="133"/>
      <c r="E387" s="133"/>
      <c r="F387" s="133"/>
      <c r="G387" s="133"/>
      <c r="H387" s="107">
        <f t="shared" si="108"/>
        <v>0</v>
      </c>
      <c r="I387" s="108" t="e">
        <f>H387/N384</f>
        <v>#DIV/0!</v>
      </c>
      <c r="J387" s="133"/>
      <c r="K387" s="109" t="s">
        <v>106</v>
      </c>
      <c r="L387" s="107">
        <f>SUM(G384:G390)</f>
        <v>0</v>
      </c>
      <c r="M387" s="110" t="e">
        <f>L387/L388</f>
        <v>#DIV/0!</v>
      </c>
      <c r="N387" s="218"/>
    </row>
    <row r="388" spans="1:14" x14ac:dyDescent="0.25">
      <c r="A388" s="91">
        <f t="shared" si="106"/>
        <v>369</v>
      </c>
      <c r="B388" s="215"/>
      <c r="C388" s="105">
        <f t="shared" si="107"/>
        <v>369</v>
      </c>
      <c r="D388" s="133"/>
      <c r="E388" s="133"/>
      <c r="F388" s="133"/>
      <c r="G388" s="133"/>
      <c r="H388" s="107">
        <f t="shared" si="108"/>
        <v>0</v>
      </c>
      <c r="I388" s="108" t="e">
        <f>H388/N384</f>
        <v>#DIV/0!</v>
      </c>
      <c r="J388" s="133"/>
      <c r="K388" s="109" t="s">
        <v>100</v>
      </c>
      <c r="L388" s="220">
        <f>SUM(H384:H390)</f>
        <v>0</v>
      </c>
      <c r="M388" s="221"/>
      <c r="N388" s="219"/>
    </row>
    <row r="389" spans="1:14" x14ac:dyDescent="0.25">
      <c r="A389" s="91">
        <f t="shared" si="106"/>
        <v>370</v>
      </c>
      <c r="B389" s="215"/>
      <c r="C389" s="105">
        <f t="shared" si="107"/>
        <v>370</v>
      </c>
      <c r="D389" s="133"/>
      <c r="E389" s="133"/>
      <c r="F389" s="133"/>
      <c r="G389" s="133"/>
      <c r="H389" s="107">
        <f t="shared" si="108"/>
        <v>0</v>
      </c>
      <c r="I389" s="108" t="e">
        <f>H389/N384</f>
        <v>#DIV/0!</v>
      </c>
      <c r="J389" s="133"/>
      <c r="K389" s="109"/>
      <c r="L389" s="111"/>
      <c r="M389" s="195" t="s">
        <v>1</v>
      </c>
      <c r="N389" s="197"/>
    </row>
    <row r="390" spans="1:14" x14ac:dyDescent="0.25">
      <c r="A390" s="91">
        <f t="shared" si="106"/>
        <v>371</v>
      </c>
      <c r="B390" s="216"/>
      <c r="C390" s="105">
        <f t="shared" si="107"/>
        <v>371</v>
      </c>
      <c r="D390" s="133"/>
      <c r="E390" s="133"/>
      <c r="F390" s="133"/>
      <c r="G390" s="133"/>
      <c r="H390" s="107">
        <f t="shared" si="108"/>
        <v>0</v>
      </c>
      <c r="I390" s="108" t="e">
        <f>H390/N384</f>
        <v>#DIV/0!</v>
      </c>
      <c r="J390" s="133"/>
      <c r="K390" s="109"/>
      <c r="L390" s="104"/>
      <c r="M390" s="104">
        <f>SUM(J384:J390)</f>
        <v>0</v>
      </c>
      <c r="N390" s="112" t="e">
        <f>M390/N384</f>
        <v>#DIV/0!</v>
      </c>
    </row>
    <row r="391" spans="1:14" x14ac:dyDescent="0.25">
      <c r="B391" s="208"/>
      <c r="C391" s="209"/>
      <c r="D391" s="209"/>
      <c r="E391" s="209"/>
      <c r="F391" s="209"/>
      <c r="G391" s="209"/>
      <c r="H391" s="209"/>
      <c r="I391" s="209"/>
      <c r="J391" s="209"/>
      <c r="K391" s="209"/>
      <c r="L391" s="209"/>
      <c r="M391" s="209"/>
      <c r="N391" s="210"/>
    </row>
    <row r="392" spans="1:14" x14ac:dyDescent="0.25">
      <c r="B392" s="104">
        <f>B382</f>
        <v>0</v>
      </c>
      <c r="C392" s="104" t="str">
        <f>C382</f>
        <v>LSL</v>
      </c>
      <c r="D392" s="195" t="s">
        <v>92</v>
      </c>
      <c r="E392" s="196"/>
      <c r="F392" s="196"/>
      <c r="G392" s="196"/>
      <c r="H392" s="197"/>
      <c r="I392" s="198" t="s">
        <v>102</v>
      </c>
      <c r="J392" s="198" t="s">
        <v>1</v>
      </c>
      <c r="K392" s="200" t="s">
        <v>93</v>
      </c>
      <c r="L392" s="201"/>
      <c r="M392" s="202"/>
      <c r="N392" s="206" t="s">
        <v>94</v>
      </c>
    </row>
    <row r="393" spans="1:14" x14ac:dyDescent="0.25">
      <c r="B393" s="104" t="s">
        <v>95</v>
      </c>
      <c r="C393" s="104" t="s">
        <v>86</v>
      </c>
      <c r="D393" s="104" t="s">
        <v>96</v>
      </c>
      <c r="E393" s="104" t="s">
        <v>97</v>
      </c>
      <c r="F393" s="104" t="s">
        <v>98</v>
      </c>
      <c r="G393" s="104" t="s">
        <v>99</v>
      </c>
      <c r="H393" s="104" t="s">
        <v>100</v>
      </c>
      <c r="I393" s="199"/>
      <c r="J393" s="199"/>
      <c r="K393" s="203"/>
      <c r="L393" s="204"/>
      <c r="M393" s="205"/>
      <c r="N393" s="207"/>
    </row>
    <row r="394" spans="1:14" ht="15" customHeight="1" x14ac:dyDescent="0.25">
      <c r="A394" s="91">
        <f>A384+7</f>
        <v>372</v>
      </c>
      <c r="B394" s="214">
        <f>(C400-N$3)/7</f>
        <v>54</v>
      </c>
      <c r="C394" s="105">
        <f>(N$3+(A394))</f>
        <v>372</v>
      </c>
      <c r="D394" s="133"/>
      <c r="E394" s="133"/>
      <c r="F394" s="133"/>
      <c r="G394" s="133"/>
      <c r="H394" s="107">
        <f>SUM(D394:G394)</f>
        <v>0</v>
      </c>
      <c r="I394" s="108" t="e">
        <f>H394/N394</f>
        <v>#DIV/0!</v>
      </c>
      <c r="J394" s="133"/>
      <c r="K394" s="109" t="s">
        <v>101</v>
      </c>
      <c r="L394" s="109" t="s">
        <v>100</v>
      </c>
      <c r="M394" s="109" t="s">
        <v>102</v>
      </c>
      <c r="N394" s="104">
        <f>N384-M400</f>
        <v>0</v>
      </c>
    </row>
    <row r="395" spans="1:14" x14ac:dyDescent="0.25">
      <c r="A395" s="91">
        <f t="shared" ref="A395:A400" si="109">A385+7</f>
        <v>373</v>
      </c>
      <c r="B395" s="215"/>
      <c r="C395" s="105">
        <f t="shared" ref="C395:C400" si="110">(N$3+(A395))</f>
        <v>373</v>
      </c>
      <c r="D395" s="133"/>
      <c r="E395" s="133"/>
      <c r="F395" s="133"/>
      <c r="G395" s="133"/>
      <c r="H395" s="107">
        <f t="shared" ref="H395:H400" si="111">SUM(D395:G395)</f>
        <v>0</v>
      </c>
      <c r="I395" s="108" t="e">
        <f>H395/N394</f>
        <v>#DIV/0!</v>
      </c>
      <c r="J395" s="133"/>
      <c r="K395" s="109" t="s">
        <v>103</v>
      </c>
      <c r="L395" s="107">
        <f>SUM(D394:E400)</f>
        <v>0</v>
      </c>
      <c r="M395" s="110" t="e">
        <f>L395/L398</f>
        <v>#DIV/0!</v>
      </c>
      <c r="N395" s="104" t="s">
        <v>104</v>
      </c>
    </row>
    <row r="396" spans="1:14" x14ac:dyDescent="0.25">
      <c r="A396" s="91">
        <f t="shared" si="109"/>
        <v>374</v>
      </c>
      <c r="B396" s="215"/>
      <c r="C396" s="105">
        <f t="shared" si="110"/>
        <v>374</v>
      </c>
      <c r="D396" s="133"/>
      <c r="E396" s="133"/>
      <c r="F396" s="133"/>
      <c r="G396" s="133"/>
      <c r="H396" s="107">
        <f t="shared" si="111"/>
        <v>0</v>
      </c>
      <c r="I396" s="108" t="e">
        <f>H396/N394</f>
        <v>#DIV/0!</v>
      </c>
      <c r="J396" s="133"/>
      <c r="K396" s="109" t="s">
        <v>105</v>
      </c>
      <c r="L396" s="107">
        <f>SUM(F394:F400)</f>
        <v>0</v>
      </c>
      <c r="M396" s="110" t="e">
        <f>L396/L398</f>
        <v>#DIV/0!</v>
      </c>
      <c r="N396" s="217" t="e">
        <f>(L398/7)/N394</f>
        <v>#DIV/0!</v>
      </c>
    </row>
    <row r="397" spans="1:14" x14ac:dyDescent="0.25">
      <c r="A397" s="91">
        <f t="shared" si="109"/>
        <v>375</v>
      </c>
      <c r="B397" s="215"/>
      <c r="C397" s="105">
        <f t="shared" si="110"/>
        <v>375</v>
      </c>
      <c r="D397" s="133"/>
      <c r="E397" s="133"/>
      <c r="F397" s="133"/>
      <c r="G397" s="133"/>
      <c r="H397" s="107">
        <f t="shared" si="111"/>
        <v>0</v>
      </c>
      <c r="I397" s="108" t="e">
        <f>H397/N394</f>
        <v>#DIV/0!</v>
      </c>
      <c r="J397" s="133"/>
      <c r="K397" s="109" t="s">
        <v>106</v>
      </c>
      <c r="L397" s="107">
        <f>SUM(G394:G400)</f>
        <v>0</v>
      </c>
      <c r="M397" s="110" t="e">
        <f>L397/L398</f>
        <v>#DIV/0!</v>
      </c>
      <c r="N397" s="218"/>
    </row>
    <row r="398" spans="1:14" x14ac:dyDescent="0.25">
      <c r="A398" s="91">
        <f t="shared" si="109"/>
        <v>376</v>
      </c>
      <c r="B398" s="215"/>
      <c r="C398" s="105">
        <f t="shared" si="110"/>
        <v>376</v>
      </c>
      <c r="D398" s="133"/>
      <c r="E398" s="133"/>
      <c r="F398" s="133"/>
      <c r="G398" s="133"/>
      <c r="H398" s="107">
        <f t="shared" si="111"/>
        <v>0</v>
      </c>
      <c r="I398" s="108" t="e">
        <f>H398/N394</f>
        <v>#DIV/0!</v>
      </c>
      <c r="J398" s="133"/>
      <c r="K398" s="109" t="s">
        <v>100</v>
      </c>
      <c r="L398" s="220">
        <f>SUM(H394:H400)</f>
        <v>0</v>
      </c>
      <c r="M398" s="221"/>
      <c r="N398" s="219"/>
    </row>
    <row r="399" spans="1:14" x14ac:dyDescent="0.25">
      <c r="A399" s="91">
        <f t="shared" si="109"/>
        <v>377</v>
      </c>
      <c r="B399" s="215"/>
      <c r="C399" s="105">
        <f t="shared" si="110"/>
        <v>377</v>
      </c>
      <c r="D399" s="133"/>
      <c r="E399" s="133"/>
      <c r="F399" s="133"/>
      <c r="G399" s="133"/>
      <c r="H399" s="107">
        <f t="shared" si="111"/>
        <v>0</v>
      </c>
      <c r="I399" s="108" t="e">
        <f>H399/N394</f>
        <v>#DIV/0!</v>
      </c>
      <c r="J399" s="133"/>
      <c r="K399" s="109"/>
      <c r="L399" s="111"/>
      <c r="M399" s="195" t="s">
        <v>1</v>
      </c>
      <c r="N399" s="197"/>
    </row>
    <row r="400" spans="1:14" x14ac:dyDescent="0.25">
      <c r="A400" s="91">
        <f t="shared" si="109"/>
        <v>378</v>
      </c>
      <c r="B400" s="216"/>
      <c r="C400" s="105">
        <f t="shared" si="110"/>
        <v>378</v>
      </c>
      <c r="D400" s="133"/>
      <c r="E400" s="133"/>
      <c r="F400" s="133"/>
      <c r="G400" s="133"/>
      <c r="H400" s="107">
        <f t="shared" si="111"/>
        <v>0</v>
      </c>
      <c r="I400" s="108" t="e">
        <f>H400/N394</f>
        <v>#DIV/0!</v>
      </c>
      <c r="J400" s="133"/>
      <c r="K400" s="109"/>
      <c r="L400" s="104"/>
      <c r="M400" s="104">
        <f>SUM(J394:J400)</f>
        <v>0</v>
      </c>
      <c r="N400" s="112" t="e">
        <f>M400/N394</f>
        <v>#DIV/0!</v>
      </c>
    </row>
    <row r="401" spans="1:14" x14ac:dyDescent="0.25">
      <c r="B401" s="208"/>
      <c r="C401" s="209"/>
      <c r="D401" s="209"/>
      <c r="E401" s="209"/>
      <c r="F401" s="209"/>
      <c r="G401" s="209"/>
      <c r="H401" s="209"/>
      <c r="I401" s="209"/>
      <c r="J401" s="209"/>
      <c r="K401" s="209"/>
      <c r="L401" s="209"/>
      <c r="M401" s="209"/>
      <c r="N401" s="210"/>
    </row>
    <row r="402" spans="1:14" x14ac:dyDescent="0.25">
      <c r="B402" s="104">
        <f>B392</f>
        <v>0</v>
      </c>
      <c r="C402" s="104" t="str">
        <f>C392</f>
        <v>LSL</v>
      </c>
      <c r="D402" s="195" t="s">
        <v>92</v>
      </c>
      <c r="E402" s="196"/>
      <c r="F402" s="196"/>
      <c r="G402" s="196"/>
      <c r="H402" s="197"/>
      <c r="I402" s="198" t="s">
        <v>102</v>
      </c>
      <c r="J402" s="198" t="s">
        <v>1</v>
      </c>
      <c r="K402" s="200" t="s">
        <v>93</v>
      </c>
      <c r="L402" s="201"/>
      <c r="M402" s="202"/>
      <c r="N402" s="206" t="s">
        <v>94</v>
      </c>
    </row>
    <row r="403" spans="1:14" x14ac:dyDescent="0.25">
      <c r="B403" s="104" t="s">
        <v>95</v>
      </c>
      <c r="C403" s="104" t="s">
        <v>86</v>
      </c>
      <c r="D403" s="104" t="s">
        <v>96</v>
      </c>
      <c r="E403" s="104" t="s">
        <v>97</v>
      </c>
      <c r="F403" s="104" t="s">
        <v>98</v>
      </c>
      <c r="G403" s="104" t="s">
        <v>99</v>
      </c>
      <c r="H403" s="104" t="s">
        <v>100</v>
      </c>
      <c r="I403" s="199"/>
      <c r="J403" s="199"/>
      <c r="K403" s="203"/>
      <c r="L403" s="204"/>
      <c r="M403" s="205"/>
      <c r="N403" s="207"/>
    </row>
    <row r="404" spans="1:14" ht="15" customHeight="1" x14ac:dyDescent="0.25">
      <c r="A404" s="91">
        <f>A394+7</f>
        <v>379</v>
      </c>
      <c r="B404" s="214">
        <f>(C410-N$3)/7</f>
        <v>55</v>
      </c>
      <c r="C404" s="105">
        <f>(N$3+(A404))</f>
        <v>379</v>
      </c>
      <c r="D404" s="133"/>
      <c r="E404" s="133"/>
      <c r="F404" s="133"/>
      <c r="G404" s="133"/>
      <c r="H404" s="107">
        <f>SUM(D404:G404)</f>
        <v>0</v>
      </c>
      <c r="I404" s="108" t="e">
        <f>H404/N404</f>
        <v>#DIV/0!</v>
      </c>
      <c r="J404" s="133"/>
      <c r="K404" s="109" t="s">
        <v>101</v>
      </c>
      <c r="L404" s="109" t="s">
        <v>100</v>
      </c>
      <c r="M404" s="109" t="s">
        <v>102</v>
      </c>
      <c r="N404" s="104">
        <f>N394-M410</f>
        <v>0</v>
      </c>
    </row>
    <row r="405" spans="1:14" x14ac:dyDescent="0.25">
      <c r="A405" s="91">
        <f t="shared" ref="A405:A410" si="112">A395+7</f>
        <v>380</v>
      </c>
      <c r="B405" s="215"/>
      <c r="C405" s="105">
        <f t="shared" ref="C405:C410" si="113">(N$3+(A405))</f>
        <v>380</v>
      </c>
      <c r="D405" s="133"/>
      <c r="E405" s="133"/>
      <c r="F405" s="133"/>
      <c r="G405" s="133"/>
      <c r="H405" s="107">
        <f t="shared" ref="H405:H410" si="114">SUM(D405:G405)</f>
        <v>0</v>
      </c>
      <c r="I405" s="108" t="e">
        <f>H405/N404</f>
        <v>#DIV/0!</v>
      </c>
      <c r="J405" s="133"/>
      <c r="K405" s="109" t="s">
        <v>103</v>
      </c>
      <c r="L405" s="107">
        <f>SUM(D404:E410)</f>
        <v>0</v>
      </c>
      <c r="M405" s="110" t="e">
        <f>L405/L408</f>
        <v>#DIV/0!</v>
      </c>
      <c r="N405" s="104" t="s">
        <v>104</v>
      </c>
    </row>
    <row r="406" spans="1:14" x14ac:dyDescent="0.25">
      <c r="A406" s="91">
        <f t="shared" si="112"/>
        <v>381</v>
      </c>
      <c r="B406" s="215"/>
      <c r="C406" s="105">
        <f t="shared" si="113"/>
        <v>381</v>
      </c>
      <c r="D406" s="133"/>
      <c r="E406" s="133"/>
      <c r="F406" s="133"/>
      <c r="G406" s="133"/>
      <c r="H406" s="107">
        <f t="shared" si="114"/>
        <v>0</v>
      </c>
      <c r="I406" s="108" t="e">
        <f>H406/N404</f>
        <v>#DIV/0!</v>
      </c>
      <c r="J406" s="133"/>
      <c r="K406" s="109" t="s">
        <v>105</v>
      </c>
      <c r="L406" s="107">
        <f>SUM(F404:F410)</f>
        <v>0</v>
      </c>
      <c r="M406" s="110" t="e">
        <f>L406/L408</f>
        <v>#DIV/0!</v>
      </c>
      <c r="N406" s="224" t="e">
        <f>(L408/7)/N404</f>
        <v>#DIV/0!</v>
      </c>
    </row>
    <row r="407" spans="1:14" x14ac:dyDescent="0.25">
      <c r="A407" s="91">
        <f t="shared" si="112"/>
        <v>382</v>
      </c>
      <c r="B407" s="215"/>
      <c r="C407" s="105">
        <f t="shared" si="113"/>
        <v>382</v>
      </c>
      <c r="D407" s="133"/>
      <c r="E407" s="133"/>
      <c r="F407" s="133"/>
      <c r="G407" s="133"/>
      <c r="H407" s="107">
        <f t="shared" si="114"/>
        <v>0</v>
      </c>
      <c r="I407" s="108" t="e">
        <f>H407/N404</f>
        <v>#DIV/0!</v>
      </c>
      <c r="J407" s="133"/>
      <c r="K407" s="109" t="s">
        <v>106</v>
      </c>
      <c r="L407" s="107">
        <f>SUM(G404:G410)</f>
        <v>0</v>
      </c>
      <c r="M407" s="110" t="e">
        <f>L407/L408</f>
        <v>#DIV/0!</v>
      </c>
      <c r="N407" s="225"/>
    </row>
    <row r="408" spans="1:14" x14ac:dyDescent="0.25">
      <c r="A408" s="91">
        <f t="shared" si="112"/>
        <v>383</v>
      </c>
      <c r="B408" s="215"/>
      <c r="C408" s="105">
        <f t="shared" si="113"/>
        <v>383</v>
      </c>
      <c r="D408" s="133"/>
      <c r="E408" s="133"/>
      <c r="F408" s="133"/>
      <c r="G408" s="133"/>
      <c r="H408" s="107">
        <f t="shared" si="114"/>
        <v>0</v>
      </c>
      <c r="I408" s="108" t="e">
        <f>H408/N404</f>
        <v>#DIV/0!</v>
      </c>
      <c r="J408" s="133"/>
      <c r="K408" s="109" t="s">
        <v>100</v>
      </c>
      <c r="L408" s="220">
        <f>SUM(H404:H410)</f>
        <v>0</v>
      </c>
      <c r="M408" s="221"/>
      <c r="N408" s="226"/>
    </row>
    <row r="409" spans="1:14" x14ac:dyDescent="0.25">
      <c r="A409" s="91">
        <f t="shared" si="112"/>
        <v>384</v>
      </c>
      <c r="B409" s="215"/>
      <c r="C409" s="105">
        <f t="shared" si="113"/>
        <v>384</v>
      </c>
      <c r="D409" s="133"/>
      <c r="E409" s="133"/>
      <c r="F409" s="133"/>
      <c r="G409" s="133"/>
      <c r="H409" s="107">
        <f t="shared" si="114"/>
        <v>0</v>
      </c>
      <c r="I409" s="108" t="e">
        <f>H409/N404</f>
        <v>#DIV/0!</v>
      </c>
      <c r="J409" s="133"/>
      <c r="K409" s="109"/>
      <c r="L409" s="111"/>
      <c r="M409" s="195" t="s">
        <v>1</v>
      </c>
      <c r="N409" s="197"/>
    </row>
    <row r="410" spans="1:14" x14ac:dyDescent="0.25">
      <c r="A410" s="91">
        <f t="shared" si="112"/>
        <v>385</v>
      </c>
      <c r="B410" s="216"/>
      <c r="C410" s="105">
        <f t="shared" si="113"/>
        <v>385</v>
      </c>
      <c r="D410" s="133"/>
      <c r="E410" s="133"/>
      <c r="F410" s="133"/>
      <c r="G410" s="133"/>
      <c r="H410" s="107">
        <f t="shared" si="114"/>
        <v>0</v>
      </c>
      <c r="I410" s="108" t="e">
        <f>H410/N404</f>
        <v>#DIV/0!</v>
      </c>
      <c r="J410" s="133"/>
      <c r="K410" s="109"/>
      <c r="L410" s="104"/>
      <c r="M410" s="104">
        <f>SUM(J404:J410)</f>
        <v>0</v>
      </c>
      <c r="N410" s="112" t="e">
        <f>M410/N404</f>
        <v>#DIV/0!</v>
      </c>
    </row>
    <row r="411" spans="1:14" x14ac:dyDescent="0.25">
      <c r="B411" s="208"/>
      <c r="C411" s="209"/>
      <c r="D411" s="209"/>
      <c r="E411" s="209"/>
      <c r="F411" s="209"/>
      <c r="G411" s="209"/>
      <c r="H411" s="209"/>
      <c r="I411" s="209"/>
      <c r="J411" s="209"/>
      <c r="K411" s="209"/>
      <c r="L411" s="209"/>
      <c r="M411" s="209"/>
      <c r="N411" s="210"/>
    </row>
    <row r="412" spans="1:14" x14ac:dyDescent="0.25">
      <c r="B412" s="104">
        <f>B402</f>
        <v>0</v>
      </c>
      <c r="C412" s="104" t="str">
        <f>C402</f>
        <v>LSL</v>
      </c>
      <c r="D412" s="195" t="s">
        <v>92</v>
      </c>
      <c r="E412" s="196"/>
      <c r="F412" s="196"/>
      <c r="G412" s="196"/>
      <c r="H412" s="197"/>
      <c r="I412" s="198" t="s">
        <v>102</v>
      </c>
      <c r="J412" s="198" t="s">
        <v>1</v>
      </c>
      <c r="K412" s="200" t="s">
        <v>93</v>
      </c>
      <c r="L412" s="201"/>
      <c r="M412" s="202"/>
      <c r="N412" s="206" t="s">
        <v>94</v>
      </c>
    </row>
    <row r="413" spans="1:14" x14ac:dyDescent="0.25">
      <c r="B413" s="104" t="s">
        <v>95</v>
      </c>
      <c r="C413" s="104" t="s">
        <v>86</v>
      </c>
      <c r="D413" s="104" t="s">
        <v>96</v>
      </c>
      <c r="E413" s="104" t="s">
        <v>97</v>
      </c>
      <c r="F413" s="104" t="s">
        <v>98</v>
      </c>
      <c r="G413" s="104" t="s">
        <v>99</v>
      </c>
      <c r="H413" s="104" t="s">
        <v>100</v>
      </c>
      <c r="I413" s="199"/>
      <c r="J413" s="199"/>
      <c r="K413" s="203"/>
      <c r="L413" s="204"/>
      <c r="M413" s="205"/>
      <c r="N413" s="207"/>
    </row>
    <row r="414" spans="1:14" ht="15" customHeight="1" x14ac:dyDescent="0.25">
      <c r="A414" s="91">
        <f>A404+7</f>
        <v>386</v>
      </c>
      <c r="B414" s="214">
        <f>(C420-N$3)/7</f>
        <v>56</v>
      </c>
      <c r="C414" s="105">
        <f>(N$3+(A414))</f>
        <v>386</v>
      </c>
      <c r="D414" s="133"/>
      <c r="E414" s="133"/>
      <c r="F414" s="133"/>
      <c r="G414" s="133"/>
      <c r="H414" s="107">
        <f>SUM(D414:G414)</f>
        <v>0</v>
      </c>
      <c r="I414" s="108" t="e">
        <f>H414/N414</f>
        <v>#DIV/0!</v>
      </c>
      <c r="J414" s="133"/>
      <c r="K414" s="109" t="s">
        <v>101</v>
      </c>
      <c r="L414" s="109" t="s">
        <v>100</v>
      </c>
      <c r="M414" s="109" t="s">
        <v>102</v>
      </c>
      <c r="N414" s="104">
        <f>N404-M420</f>
        <v>0</v>
      </c>
    </row>
    <row r="415" spans="1:14" x14ac:dyDescent="0.25">
      <c r="A415" s="91">
        <f t="shared" ref="A415:A420" si="115">A405+7</f>
        <v>387</v>
      </c>
      <c r="B415" s="215"/>
      <c r="C415" s="105">
        <f t="shared" ref="C415:C420" si="116">(N$3+(A415))</f>
        <v>387</v>
      </c>
      <c r="D415" s="133"/>
      <c r="E415" s="133"/>
      <c r="F415" s="133"/>
      <c r="G415" s="133"/>
      <c r="H415" s="107">
        <f t="shared" ref="H415:H420" si="117">SUM(D415:G415)</f>
        <v>0</v>
      </c>
      <c r="I415" s="108" t="e">
        <f>H415/N414</f>
        <v>#DIV/0!</v>
      </c>
      <c r="J415" s="133"/>
      <c r="K415" s="109" t="s">
        <v>103</v>
      </c>
      <c r="L415" s="107">
        <f>SUM(D414:E420)</f>
        <v>0</v>
      </c>
      <c r="M415" s="110" t="e">
        <f>L415/L418</f>
        <v>#DIV/0!</v>
      </c>
      <c r="N415" s="104" t="s">
        <v>104</v>
      </c>
    </row>
    <row r="416" spans="1:14" x14ac:dyDescent="0.25">
      <c r="A416" s="91">
        <f t="shared" si="115"/>
        <v>388</v>
      </c>
      <c r="B416" s="215"/>
      <c r="C416" s="105">
        <f t="shared" si="116"/>
        <v>388</v>
      </c>
      <c r="D416" s="133"/>
      <c r="E416" s="133"/>
      <c r="F416" s="133"/>
      <c r="G416" s="133"/>
      <c r="H416" s="107">
        <f t="shared" si="117"/>
        <v>0</v>
      </c>
      <c r="I416" s="108" t="e">
        <f>H416/N414</f>
        <v>#DIV/0!</v>
      </c>
      <c r="J416" s="133"/>
      <c r="K416" s="109" t="s">
        <v>105</v>
      </c>
      <c r="L416" s="107">
        <f>SUM(F414:F420)</f>
        <v>0</v>
      </c>
      <c r="M416" s="110" t="e">
        <f>L416/L418</f>
        <v>#DIV/0!</v>
      </c>
      <c r="N416" s="224" t="e">
        <f>(L418/7)/N414</f>
        <v>#DIV/0!</v>
      </c>
    </row>
    <row r="417" spans="1:14" x14ac:dyDescent="0.25">
      <c r="A417" s="91">
        <f t="shared" si="115"/>
        <v>389</v>
      </c>
      <c r="B417" s="215"/>
      <c r="C417" s="105">
        <f t="shared" si="116"/>
        <v>389</v>
      </c>
      <c r="D417" s="133"/>
      <c r="E417" s="133"/>
      <c r="F417" s="133"/>
      <c r="G417" s="133"/>
      <c r="H417" s="107">
        <f t="shared" si="117"/>
        <v>0</v>
      </c>
      <c r="I417" s="108" t="e">
        <f>H417/N414</f>
        <v>#DIV/0!</v>
      </c>
      <c r="J417" s="133"/>
      <c r="K417" s="109" t="s">
        <v>106</v>
      </c>
      <c r="L417" s="107">
        <f>SUM(G414:G420)</f>
        <v>0</v>
      </c>
      <c r="M417" s="110" t="e">
        <f>L417/L418</f>
        <v>#DIV/0!</v>
      </c>
      <c r="N417" s="225"/>
    </row>
    <row r="418" spans="1:14" x14ac:dyDescent="0.25">
      <c r="A418" s="91">
        <f t="shared" si="115"/>
        <v>390</v>
      </c>
      <c r="B418" s="215"/>
      <c r="C418" s="105">
        <f t="shared" si="116"/>
        <v>390</v>
      </c>
      <c r="D418" s="133"/>
      <c r="E418" s="133"/>
      <c r="F418" s="133"/>
      <c r="G418" s="133"/>
      <c r="H418" s="107">
        <f t="shared" si="117"/>
        <v>0</v>
      </c>
      <c r="I418" s="108" t="e">
        <f>H418/N414</f>
        <v>#DIV/0!</v>
      </c>
      <c r="J418" s="133"/>
      <c r="K418" s="109" t="s">
        <v>100</v>
      </c>
      <c r="L418" s="220">
        <f>SUM(H414:H420)</f>
        <v>0</v>
      </c>
      <c r="M418" s="221"/>
      <c r="N418" s="226"/>
    </row>
    <row r="419" spans="1:14" x14ac:dyDescent="0.25">
      <c r="A419" s="91">
        <f t="shared" si="115"/>
        <v>391</v>
      </c>
      <c r="B419" s="215"/>
      <c r="C419" s="105">
        <f t="shared" si="116"/>
        <v>391</v>
      </c>
      <c r="D419" s="133"/>
      <c r="E419" s="133"/>
      <c r="F419" s="133"/>
      <c r="G419" s="133"/>
      <c r="H419" s="107">
        <f t="shared" si="117"/>
        <v>0</v>
      </c>
      <c r="I419" s="108" t="e">
        <f>H419/N414</f>
        <v>#DIV/0!</v>
      </c>
      <c r="J419" s="133"/>
      <c r="K419" s="109"/>
      <c r="L419" s="111"/>
      <c r="M419" s="195" t="s">
        <v>1</v>
      </c>
      <c r="N419" s="197"/>
    </row>
    <row r="420" spans="1:14" x14ac:dyDescent="0.25">
      <c r="A420" s="91">
        <f t="shared" si="115"/>
        <v>392</v>
      </c>
      <c r="B420" s="216"/>
      <c r="C420" s="105">
        <f t="shared" si="116"/>
        <v>392</v>
      </c>
      <c r="D420" s="133"/>
      <c r="E420" s="133"/>
      <c r="F420" s="133"/>
      <c r="G420" s="133"/>
      <c r="H420" s="107">
        <f t="shared" si="117"/>
        <v>0</v>
      </c>
      <c r="I420" s="108" t="e">
        <f>H420/N414</f>
        <v>#DIV/0!</v>
      </c>
      <c r="J420" s="133"/>
      <c r="K420" s="109"/>
      <c r="L420" s="104"/>
      <c r="M420" s="104">
        <f>SUM(J414:J420)</f>
        <v>0</v>
      </c>
      <c r="N420" s="112" t="e">
        <f>M420/N414</f>
        <v>#DIV/0!</v>
      </c>
    </row>
    <row r="421" spans="1:14" x14ac:dyDescent="0.25">
      <c r="B421" s="208"/>
      <c r="C421" s="209"/>
      <c r="D421" s="209"/>
      <c r="E421" s="209"/>
      <c r="F421" s="209"/>
      <c r="G421" s="209"/>
      <c r="H421" s="209"/>
      <c r="I421" s="209"/>
      <c r="J421" s="209"/>
      <c r="K421" s="209"/>
      <c r="L421" s="209"/>
      <c r="M421" s="209"/>
      <c r="N421" s="210"/>
    </row>
    <row r="422" spans="1:14" x14ac:dyDescent="0.25">
      <c r="B422" s="104">
        <f>B412</f>
        <v>0</v>
      </c>
      <c r="C422" s="104" t="str">
        <f>C412</f>
        <v>LSL</v>
      </c>
      <c r="D422" s="195" t="s">
        <v>92</v>
      </c>
      <c r="E422" s="196"/>
      <c r="F422" s="196"/>
      <c r="G422" s="196"/>
      <c r="H422" s="197"/>
      <c r="I422" s="198" t="s">
        <v>102</v>
      </c>
      <c r="J422" s="198" t="s">
        <v>1</v>
      </c>
      <c r="K422" s="200" t="s">
        <v>93</v>
      </c>
      <c r="L422" s="201"/>
      <c r="M422" s="202"/>
      <c r="N422" s="206" t="s">
        <v>94</v>
      </c>
    </row>
    <row r="423" spans="1:14" x14ac:dyDescent="0.25">
      <c r="B423" s="104" t="s">
        <v>95</v>
      </c>
      <c r="C423" s="104" t="s">
        <v>86</v>
      </c>
      <c r="D423" s="104" t="s">
        <v>96</v>
      </c>
      <c r="E423" s="104" t="s">
        <v>97</v>
      </c>
      <c r="F423" s="104" t="s">
        <v>98</v>
      </c>
      <c r="G423" s="104" t="s">
        <v>99</v>
      </c>
      <c r="H423" s="104" t="s">
        <v>100</v>
      </c>
      <c r="I423" s="199"/>
      <c r="J423" s="199"/>
      <c r="K423" s="203"/>
      <c r="L423" s="204"/>
      <c r="M423" s="205"/>
      <c r="N423" s="207"/>
    </row>
    <row r="424" spans="1:14" ht="15" customHeight="1" x14ac:dyDescent="0.25">
      <c r="A424" s="91">
        <f>A414+7</f>
        <v>393</v>
      </c>
      <c r="B424" s="214">
        <f>(C430-N$3)/7</f>
        <v>57</v>
      </c>
      <c r="C424" s="105">
        <f>(N$3+(A424))</f>
        <v>393</v>
      </c>
      <c r="D424" s="133"/>
      <c r="E424" s="133"/>
      <c r="F424" s="133"/>
      <c r="G424" s="133"/>
      <c r="H424" s="107">
        <f>SUM(D424:G424)</f>
        <v>0</v>
      </c>
      <c r="I424" s="108" t="e">
        <f>H424/N424</f>
        <v>#DIV/0!</v>
      </c>
      <c r="J424" s="133"/>
      <c r="K424" s="109" t="s">
        <v>101</v>
      </c>
      <c r="L424" s="109" t="s">
        <v>100</v>
      </c>
      <c r="M424" s="109" t="s">
        <v>102</v>
      </c>
      <c r="N424" s="104">
        <f>N414-M430</f>
        <v>0</v>
      </c>
    </row>
    <row r="425" spans="1:14" x14ac:dyDescent="0.25">
      <c r="A425" s="91">
        <f t="shared" ref="A425:A430" si="118">A415+7</f>
        <v>394</v>
      </c>
      <c r="B425" s="215"/>
      <c r="C425" s="105">
        <f t="shared" ref="C425:C430" si="119">(N$3+(A425))</f>
        <v>394</v>
      </c>
      <c r="D425" s="133"/>
      <c r="E425" s="133"/>
      <c r="F425" s="133"/>
      <c r="G425" s="133"/>
      <c r="H425" s="107">
        <f t="shared" ref="H425:H430" si="120">SUM(D425:G425)</f>
        <v>0</v>
      </c>
      <c r="I425" s="108" t="e">
        <f>H425/N424</f>
        <v>#DIV/0!</v>
      </c>
      <c r="J425" s="133"/>
      <c r="K425" s="109" t="s">
        <v>103</v>
      </c>
      <c r="L425" s="107">
        <f>SUM(D424:E430)</f>
        <v>0</v>
      </c>
      <c r="M425" s="110" t="e">
        <f>L425/L428</f>
        <v>#DIV/0!</v>
      </c>
      <c r="N425" s="104" t="s">
        <v>104</v>
      </c>
    </row>
    <row r="426" spans="1:14" x14ac:dyDescent="0.25">
      <c r="A426" s="91">
        <f t="shared" si="118"/>
        <v>395</v>
      </c>
      <c r="B426" s="215"/>
      <c r="C426" s="105">
        <f t="shared" si="119"/>
        <v>395</v>
      </c>
      <c r="D426" s="133"/>
      <c r="E426" s="133"/>
      <c r="F426" s="133"/>
      <c r="G426" s="133"/>
      <c r="H426" s="107">
        <f t="shared" si="120"/>
        <v>0</v>
      </c>
      <c r="I426" s="108" t="e">
        <f>H426/N424</f>
        <v>#DIV/0!</v>
      </c>
      <c r="J426" s="133"/>
      <c r="K426" s="109" t="s">
        <v>105</v>
      </c>
      <c r="L426" s="107">
        <f>SUM(F424:F430)</f>
        <v>0</v>
      </c>
      <c r="M426" s="110" t="e">
        <f>L426/L428</f>
        <v>#DIV/0!</v>
      </c>
      <c r="N426" s="224" t="e">
        <f>(L428/7)/N424</f>
        <v>#DIV/0!</v>
      </c>
    </row>
    <row r="427" spans="1:14" x14ac:dyDescent="0.25">
      <c r="A427" s="91">
        <f t="shared" si="118"/>
        <v>396</v>
      </c>
      <c r="B427" s="215"/>
      <c r="C427" s="105">
        <f t="shared" si="119"/>
        <v>396</v>
      </c>
      <c r="D427" s="133"/>
      <c r="E427" s="133"/>
      <c r="F427" s="133"/>
      <c r="G427" s="133"/>
      <c r="H427" s="107">
        <f t="shared" si="120"/>
        <v>0</v>
      </c>
      <c r="I427" s="108" t="e">
        <f>H427/N424</f>
        <v>#DIV/0!</v>
      </c>
      <c r="J427" s="133"/>
      <c r="K427" s="109" t="s">
        <v>106</v>
      </c>
      <c r="L427" s="107">
        <f>SUM(G424:G430)</f>
        <v>0</v>
      </c>
      <c r="M427" s="110" t="e">
        <f>L427/L428</f>
        <v>#DIV/0!</v>
      </c>
      <c r="N427" s="225"/>
    </row>
    <row r="428" spans="1:14" x14ac:dyDescent="0.25">
      <c r="A428" s="91">
        <f t="shared" si="118"/>
        <v>397</v>
      </c>
      <c r="B428" s="215"/>
      <c r="C428" s="105">
        <f t="shared" si="119"/>
        <v>397</v>
      </c>
      <c r="D428" s="133"/>
      <c r="E428" s="133"/>
      <c r="F428" s="133"/>
      <c r="G428" s="133"/>
      <c r="H428" s="107">
        <f t="shared" si="120"/>
        <v>0</v>
      </c>
      <c r="I428" s="108" t="e">
        <f>H428/N424</f>
        <v>#DIV/0!</v>
      </c>
      <c r="J428" s="133"/>
      <c r="K428" s="109" t="s">
        <v>100</v>
      </c>
      <c r="L428" s="220">
        <f>SUM(H424:H430)</f>
        <v>0</v>
      </c>
      <c r="M428" s="221"/>
      <c r="N428" s="226"/>
    </row>
    <row r="429" spans="1:14" x14ac:dyDescent="0.25">
      <c r="A429" s="91">
        <f t="shared" si="118"/>
        <v>398</v>
      </c>
      <c r="B429" s="215"/>
      <c r="C429" s="105">
        <f t="shared" si="119"/>
        <v>398</v>
      </c>
      <c r="D429" s="133"/>
      <c r="E429" s="133"/>
      <c r="F429" s="133"/>
      <c r="G429" s="133"/>
      <c r="H429" s="107">
        <f t="shared" si="120"/>
        <v>0</v>
      </c>
      <c r="I429" s="108" t="e">
        <f>H429/N424</f>
        <v>#DIV/0!</v>
      </c>
      <c r="J429" s="133"/>
      <c r="K429" s="109"/>
      <c r="L429" s="111"/>
      <c r="M429" s="195" t="s">
        <v>1</v>
      </c>
      <c r="N429" s="197"/>
    </row>
    <row r="430" spans="1:14" x14ac:dyDescent="0.25">
      <c r="A430" s="91">
        <f t="shared" si="118"/>
        <v>399</v>
      </c>
      <c r="B430" s="216"/>
      <c r="C430" s="105">
        <f t="shared" si="119"/>
        <v>399</v>
      </c>
      <c r="D430" s="133"/>
      <c r="E430" s="133"/>
      <c r="F430" s="133"/>
      <c r="G430" s="133"/>
      <c r="H430" s="107">
        <f t="shared" si="120"/>
        <v>0</v>
      </c>
      <c r="I430" s="108" t="e">
        <f>H430/N424</f>
        <v>#DIV/0!</v>
      </c>
      <c r="J430" s="133"/>
      <c r="K430" s="109"/>
      <c r="L430" s="104"/>
      <c r="M430" s="104">
        <f>SUM(J424:J430)</f>
        <v>0</v>
      </c>
      <c r="N430" s="112" t="e">
        <f>M430/N424</f>
        <v>#DIV/0!</v>
      </c>
    </row>
    <row r="431" spans="1:14" hidden="1" x14ac:dyDescent="0.25">
      <c r="B431" s="208"/>
      <c r="C431" s="209"/>
      <c r="D431" s="209"/>
      <c r="E431" s="209"/>
      <c r="F431" s="209"/>
      <c r="G431" s="209"/>
      <c r="H431" s="209"/>
      <c r="I431" s="209"/>
      <c r="J431" s="209"/>
      <c r="K431" s="209"/>
      <c r="L431" s="209"/>
      <c r="M431" s="209"/>
      <c r="N431" s="210"/>
    </row>
    <row r="432" spans="1:14" ht="36" x14ac:dyDescent="0.25">
      <c r="B432" s="223">
        <f>B369</f>
        <v>0</v>
      </c>
      <c r="C432" s="223"/>
      <c r="D432" s="223"/>
      <c r="E432" s="223"/>
      <c r="F432" s="223"/>
      <c r="G432" s="223"/>
      <c r="H432" s="223"/>
      <c r="I432" s="223"/>
      <c r="J432" s="223"/>
      <c r="K432" s="223"/>
      <c r="L432" s="223"/>
      <c r="M432" s="223"/>
      <c r="N432" s="223"/>
    </row>
    <row r="433" spans="1:14" ht="21" x14ac:dyDescent="0.25">
      <c r="B433" s="222" t="s">
        <v>83</v>
      </c>
      <c r="C433" s="222"/>
      <c r="D433" s="222"/>
      <c r="E433" s="222"/>
      <c r="F433" s="222"/>
      <c r="G433" s="222"/>
      <c r="H433" s="222"/>
      <c r="I433" s="222"/>
      <c r="J433" s="222"/>
      <c r="K433" s="222"/>
      <c r="L433" s="222"/>
      <c r="M433" s="222"/>
      <c r="N433" s="222"/>
    </row>
    <row r="434" spans="1:14" ht="15" customHeight="1" x14ac:dyDescent="0.25">
      <c r="B434" s="94" t="s">
        <v>107</v>
      </c>
      <c r="C434" s="211">
        <f>C371</f>
        <v>0</v>
      </c>
      <c r="D434" s="212"/>
      <c r="E434" s="211" t="str">
        <f>E371</f>
        <v>LOHMANN LSL</v>
      </c>
      <c r="F434" s="213"/>
      <c r="G434" s="213"/>
      <c r="H434" s="213"/>
      <c r="I434" s="213"/>
      <c r="J434" s="212"/>
      <c r="K434" s="211" t="s">
        <v>85</v>
      </c>
      <c r="L434" s="213"/>
      <c r="M434" s="212"/>
      <c r="N434" s="95">
        <f>N371</f>
        <v>0</v>
      </c>
    </row>
    <row r="435" spans="1:14" x14ac:dyDescent="0.25">
      <c r="B435" s="104">
        <f>B422</f>
        <v>0</v>
      </c>
      <c r="C435" s="104" t="str">
        <f>C422</f>
        <v>LSL</v>
      </c>
      <c r="D435" s="195" t="s">
        <v>92</v>
      </c>
      <c r="E435" s="196"/>
      <c r="F435" s="196"/>
      <c r="G435" s="196"/>
      <c r="H435" s="197"/>
      <c r="I435" s="198" t="s">
        <v>102</v>
      </c>
      <c r="J435" s="198" t="s">
        <v>1</v>
      </c>
      <c r="K435" s="200" t="s">
        <v>93</v>
      </c>
      <c r="L435" s="201"/>
      <c r="M435" s="202"/>
      <c r="N435" s="206" t="s">
        <v>94</v>
      </c>
    </row>
    <row r="436" spans="1:14" x14ac:dyDescent="0.25">
      <c r="B436" s="104" t="s">
        <v>95</v>
      </c>
      <c r="C436" s="104" t="s">
        <v>86</v>
      </c>
      <c r="D436" s="104" t="s">
        <v>96</v>
      </c>
      <c r="E436" s="104" t="s">
        <v>97</v>
      </c>
      <c r="F436" s="104" t="s">
        <v>98</v>
      </c>
      <c r="G436" s="104" t="s">
        <v>99</v>
      </c>
      <c r="H436" s="104" t="s">
        <v>100</v>
      </c>
      <c r="I436" s="199"/>
      <c r="J436" s="199"/>
      <c r="K436" s="203"/>
      <c r="L436" s="204"/>
      <c r="M436" s="205"/>
      <c r="N436" s="207"/>
    </row>
    <row r="437" spans="1:14" x14ac:dyDescent="0.25">
      <c r="A437" s="91">
        <f>A424+7</f>
        <v>400</v>
      </c>
      <c r="B437" s="214">
        <f>(C443-N$3)/7</f>
        <v>58</v>
      </c>
      <c r="C437" s="105">
        <f>(N$3+(A437))</f>
        <v>400</v>
      </c>
      <c r="D437" s="133"/>
      <c r="E437" s="133"/>
      <c r="F437" s="133"/>
      <c r="G437" s="133"/>
      <c r="H437" s="107">
        <f>SUM(D437:G437)</f>
        <v>0</v>
      </c>
      <c r="I437" s="108" t="e">
        <f>H437/N437</f>
        <v>#DIV/0!</v>
      </c>
      <c r="J437" s="133"/>
      <c r="K437" s="109" t="s">
        <v>101</v>
      </c>
      <c r="L437" s="109" t="s">
        <v>100</v>
      </c>
      <c r="M437" s="109" t="s">
        <v>102</v>
      </c>
      <c r="N437" s="104">
        <f>N424-M443</f>
        <v>0</v>
      </c>
    </row>
    <row r="438" spans="1:14" x14ac:dyDescent="0.25">
      <c r="A438" s="91">
        <f t="shared" ref="A438:A443" si="121">A425+7</f>
        <v>401</v>
      </c>
      <c r="B438" s="215"/>
      <c r="C438" s="105">
        <f t="shared" ref="C438:C443" si="122">(N$3+(A438))</f>
        <v>401</v>
      </c>
      <c r="D438" s="133"/>
      <c r="E438" s="133"/>
      <c r="F438" s="133"/>
      <c r="G438" s="133"/>
      <c r="H438" s="107">
        <f t="shared" ref="H438:H443" si="123">SUM(D438:G438)</f>
        <v>0</v>
      </c>
      <c r="I438" s="108" t="e">
        <f>H438/N437</f>
        <v>#DIV/0!</v>
      </c>
      <c r="J438" s="133"/>
      <c r="K438" s="109" t="s">
        <v>103</v>
      </c>
      <c r="L438" s="107">
        <f>SUM(D437:E443)</f>
        <v>0</v>
      </c>
      <c r="M438" s="110" t="e">
        <f>L438/L441</f>
        <v>#DIV/0!</v>
      </c>
      <c r="N438" s="104" t="s">
        <v>104</v>
      </c>
    </row>
    <row r="439" spans="1:14" x14ac:dyDescent="0.25">
      <c r="A439" s="91">
        <f t="shared" si="121"/>
        <v>402</v>
      </c>
      <c r="B439" s="215"/>
      <c r="C439" s="105">
        <f t="shared" si="122"/>
        <v>402</v>
      </c>
      <c r="D439" s="133"/>
      <c r="E439" s="133"/>
      <c r="F439" s="133"/>
      <c r="G439" s="133"/>
      <c r="H439" s="107">
        <f t="shared" si="123"/>
        <v>0</v>
      </c>
      <c r="I439" s="108" t="e">
        <f>H439/N437</f>
        <v>#DIV/0!</v>
      </c>
      <c r="J439" s="133"/>
      <c r="K439" s="109" t="s">
        <v>105</v>
      </c>
      <c r="L439" s="107">
        <f>SUM(F437:F443)</f>
        <v>0</v>
      </c>
      <c r="M439" s="110" t="e">
        <f>L439/L441</f>
        <v>#DIV/0!</v>
      </c>
      <c r="N439" s="224" t="e">
        <f>(L441/7)/N437</f>
        <v>#DIV/0!</v>
      </c>
    </row>
    <row r="440" spans="1:14" x14ac:dyDescent="0.25">
      <c r="A440" s="91">
        <f t="shared" si="121"/>
        <v>403</v>
      </c>
      <c r="B440" s="215"/>
      <c r="C440" s="105">
        <f t="shared" si="122"/>
        <v>403</v>
      </c>
      <c r="D440" s="133"/>
      <c r="E440" s="133"/>
      <c r="F440" s="133"/>
      <c r="G440" s="133"/>
      <c r="H440" s="107">
        <f t="shared" si="123"/>
        <v>0</v>
      </c>
      <c r="I440" s="108" t="e">
        <f>H440/N437</f>
        <v>#DIV/0!</v>
      </c>
      <c r="J440" s="133"/>
      <c r="K440" s="109" t="s">
        <v>106</v>
      </c>
      <c r="L440" s="107">
        <f>SUM(G437:G443)</f>
        <v>0</v>
      </c>
      <c r="M440" s="110" t="e">
        <f>L440/L441</f>
        <v>#DIV/0!</v>
      </c>
      <c r="N440" s="225"/>
    </row>
    <row r="441" spans="1:14" x14ac:dyDescent="0.25">
      <c r="A441" s="91">
        <f t="shared" si="121"/>
        <v>404</v>
      </c>
      <c r="B441" s="215"/>
      <c r="C441" s="105">
        <f t="shared" si="122"/>
        <v>404</v>
      </c>
      <c r="D441" s="133"/>
      <c r="E441" s="133"/>
      <c r="F441" s="133"/>
      <c r="G441" s="133"/>
      <c r="H441" s="107">
        <f t="shared" si="123"/>
        <v>0</v>
      </c>
      <c r="I441" s="108" t="e">
        <f>H441/N437</f>
        <v>#DIV/0!</v>
      </c>
      <c r="J441" s="133"/>
      <c r="K441" s="109" t="s">
        <v>100</v>
      </c>
      <c r="L441" s="220">
        <f>SUM(H437:H443)</f>
        <v>0</v>
      </c>
      <c r="M441" s="221"/>
      <c r="N441" s="226"/>
    </row>
    <row r="442" spans="1:14" x14ac:dyDescent="0.25">
      <c r="A442" s="91">
        <f t="shared" si="121"/>
        <v>405</v>
      </c>
      <c r="B442" s="215"/>
      <c r="C442" s="105">
        <f t="shared" si="122"/>
        <v>405</v>
      </c>
      <c r="D442" s="133"/>
      <c r="E442" s="133"/>
      <c r="F442" s="133"/>
      <c r="G442" s="133"/>
      <c r="H442" s="107">
        <f t="shared" si="123"/>
        <v>0</v>
      </c>
      <c r="I442" s="108" t="e">
        <f>H442/N437</f>
        <v>#DIV/0!</v>
      </c>
      <c r="J442" s="133"/>
      <c r="K442" s="109"/>
      <c r="L442" s="111"/>
      <c r="M442" s="195" t="s">
        <v>1</v>
      </c>
      <c r="N442" s="197"/>
    </row>
    <row r="443" spans="1:14" x14ac:dyDescent="0.25">
      <c r="A443" s="91">
        <f t="shared" si="121"/>
        <v>406</v>
      </c>
      <c r="B443" s="216"/>
      <c r="C443" s="105">
        <f t="shared" si="122"/>
        <v>406</v>
      </c>
      <c r="D443" s="133"/>
      <c r="E443" s="133"/>
      <c r="F443" s="133"/>
      <c r="G443" s="133"/>
      <c r="H443" s="107">
        <f t="shared" si="123"/>
        <v>0</v>
      </c>
      <c r="I443" s="108" t="e">
        <f>H443/N437</f>
        <v>#DIV/0!</v>
      </c>
      <c r="J443" s="133"/>
      <c r="K443" s="109"/>
      <c r="L443" s="104"/>
      <c r="M443" s="104">
        <f>SUM(J437:J443)</f>
        <v>0</v>
      </c>
      <c r="N443" s="112" t="e">
        <f>M443/N437</f>
        <v>#DIV/0!</v>
      </c>
    </row>
    <row r="444" spans="1:14" ht="15" customHeight="1" x14ac:dyDescent="0.25">
      <c r="B444" s="208"/>
      <c r="C444" s="209"/>
      <c r="D444" s="209"/>
      <c r="E444" s="209"/>
      <c r="F444" s="209"/>
      <c r="G444" s="209"/>
      <c r="H444" s="209"/>
      <c r="I444" s="209"/>
      <c r="J444" s="209"/>
      <c r="K444" s="209"/>
      <c r="L444" s="209"/>
      <c r="M444" s="209"/>
      <c r="N444" s="210"/>
    </row>
    <row r="445" spans="1:14" x14ac:dyDescent="0.25">
      <c r="B445" s="104">
        <f>B435</f>
        <v>0</v>
      </c>
      <c r="C445" s="104" t="str">
        <f>C435</f>
        <v>LSL</v>
      </c>
      <c r="D445" s="195" t="s">
        <v>92</v>
      </c>
      <c r="E445" s="196"/>
      <c r="F445" s="196"/>
      <c r="G445" s="196"/>
      <c r="H445" s="197"/>
      <c r="I445" s="198" t="s">
        <v>102</v>
      </c>
      <c r="J445" s="198" t="s">
        <v>1</v>
      </c>
      <c r="K445" s="200" t="s">
        <v>93</v>
      </c>
      <c r="L445" s="201"/>
      <c r="M445" s="202"/>
      <c r="N445" s="206" t="s">
        <v>94</v>
      </c>
    </row>
    <row r="446" spans="1:14" x14ac:dyDescent="0.25">
      <c r="B446" s="104" t="s">
        <v>95</v>
      </c>
      <c r="C446" s="104" t="s">
        <v>86</v>
      </c>
      <c r="D446" s="104" t="s">
        <v>96</v>
      </c>
      <c r="E446" s="104" t="s">
        <v>97</v>
      </c>
      <c r="F446" s="104" t="s">
        <v>98</v>
      </c>
      <c r="G446" s="104" t="s">
        <v>99</v>
      </c>
      <c r="H446" s="104" t="s">
        <v>100</v>
      </c>
      <c r="I446" s="199"/>
      <c r="J446" s="199"/>
      <c r="K446" s="203"/>
      <c r="L446" s="204"/>
      <c r="M446" s="205"/>
      <c r="N446" s="207"/>
    </row>
    <row r="447" spans="1:14" x14ac:dyDescent="0.25">
      <c r="A447" s="91">
        <f>A437+7</f>
        <v>407</v>
      </c>
      <c r="B447" s="214">
        <f>(C453-N$3)/7</f>
        <v>59</v>
      </c>
      <c r="C447" s="105">
        <f>(N$3+(A447))</f>
        <v>407</v>
      </c>
      <c r="D447" s="133"/>
      <c r="E447" s="133"/>
      <c r="F447" s="133"/>
      <c r="G447" s="133"/>
      <c r="H447" s="107">
        <f>SUM(D447:G447)</f>
        <v>0</v>
      </c>
      <c r="I447" s="108" t="e">
        <f>H447/N447</f>
        <v>#DIV/0!</v>
      </c>
      <c r="J447" s="133"/>
      <c r="K447" s="109" t="s">
        <v>101</v>
      </c>
      <c r="L447" s="109" t="s">
        <v>100</v>
      </c>
      <c r="M447" s="109" t="s">
        <v>102</v>
      </c>
      <c r="N447" s="104">
        <f>N437-M453</f>
        <v>0</v>
      </c>
    </row>
    <row r="448" spans="1:14" x14ac:dyDescent="0.25">
      <c r="A448" s="91">
        <f t="shared" ref="A448:A453" si="124">A438+7</f>
        <v>408</v>
      </c>
      <c r="B448" s="215"/>
      <c r="C448" s="105">
        <f t="shared" ref="C448:C453" si="125">(N$3+(A448))</f>
        <v>408</v>
      </c>
      <c r="D448" s="133"/>
      <c r="E448" s="133"/>
      <c r="F448" s="133"/>
      <c r="G448" s="133"/>
      <c r="H448" s="107">
        <f t="shared" ref="H448:H453" si="126">SUM(D448:G448)</f>
        <v>0</v>
      </c>
      <c r="I448" s="108" t="e">
        <f>H448/N447</f>
        <v>#DIV/0!</v>
      </c>
      <c r="J448" s="133"/>
      <c r="K448" s="109" t="s">
        <v>103</v>
      </c>
      <c r="L448" s="107">
        <f>SUM(D447:E453)</f>
        <v>0</v>
      </c>
      <c r="M448" s="110" t="e">
        <f>L448/L451</f>
        <v>#DIV/0!</v>
      </c>
      <c r="N448" s="104" t="s">
        <v>104</v>
      </c>
    </row>
    <row r="449" spans="1:14" x14ac:dyDescent="0.25">
      <c r="A449" s="91">
        <f t="shared" si="124"/>
        <v>409</v>
      </c>
      <c r="B449" s="215"/>
      <c r="C449" s="105">
        <f t="shared" si="125"/>
        <v>409</v>
      </c>
      <c r="D449" s="133"/>
      <c r="E449" s="133"/>
      <c r="F449" s="133"/>
      <c r="G449" s="133"/>
      <c r="H449" s="107">
        <f t="shared" si="126"/>
        <v>0</v>
      </c>
      <c r="I449" s="108" t="e">
        <f>H449/N447</f>
        <v>#DIV/0!</v>
      </c>
      <c r="J449" s="133"/>
      <c r="K449" s="109" t="s">
        <v>105</v>
      </c>
      <c r="L449" s="107">
        <f>SUM(F447:F453)</f>
        <v>0</v>
      </c>
      <c r="M449" s="110" t="e">
        <f>L449/L451</f>
        <v>#DIV/0!</v>
      </c>
      <c r="N449" s="217" t="e">
        <f>(L451/7)/N447</f>
        <v>#DIV/0!</v>
      </c>
    </row>
    <row r="450" spans="1:14" x14ac:dyDescent="0.25">
      <c r="A450" s="91">
        <f t="shared" si="124"/>
        <v>410</v>
      </c>
      <c r="B450" s="215"/>
      <c r="C450" s="105">
        <f t="shared" si="125"/>
        <v>410</v>
      </c>
      <c r="D450" s="133"/>
      <c r="E450" s="133"/>
      <c r="F450" s="133"/>
      <c r="G450" s="133"/>
      <c r="H450" s="107">
        <f t="shared" si="126"/>
        <v>0</v>
      </c>
      <c r="I450" s="108" t="e">
        <f>H450/N447</f>
        <v>#DIV/0!</v>
      </c>
      <c r="J450" s="133"/>
      <c r="K450" s="109" t="s">
        <v>106</v>
      </c>
      <c r="L450" s="107">
        <f>SUM(G447:G453)</f>
        <v>0</v>
      </c>
      <c r="M450" s="110" t="e">
        <f>L450/L451</f>
        <v>#DIV/0!</v>
      </c>
      <c r="N450" s="218"/>
    </row>
    <row r="451" spans="1:14" x14ac:dyDescent="0.25">
      <c r="A451" s="91">
        <f t="shared" si="124"/>
        <v>411</v>
      </c>
      <c r="B451" s="215"/>
      <c r="C451" s="105">
        <f t="shared" si="125"/>
        <v>411</v>
      </c>
      <c r="D451" s="133"/>
      <c r="E451" s="133"/>
      <c r="F451" s="133"/>
      <c r="G451" s="133"/>
      <c r="H451" s="107">
        <f t="shared" si="126"/>
        <v>0</v>
      </c>
      <c r="I451" s="108" t="e">
        <f>H451/N447</f>
        <v>#DIV/0!</v>
      </c>
      <c r="J451" s="133"/>
      <c r="K451" s="109" t="s">
        <v>100</v>
      </c>
      <c r="L451" s="220">
        <f>SUM(H447:H453)</f>
        <v>0</v>
      </c>
      <c r="M451" s="221"/>
      <c r="N451" s="219"/>
    </row>
    <row r="452" spans="1:14" x14ac:dyDescent="0.25">
      <c r="A452" s="91">
        <f t="shared" si="124"/>
        <v>412</v>
      </c>
      <c r="B452" s="215"/>
      <c r="C452" s="105">
        <f t="shared" si="125"/>
        <v>412</v>
      </c>
      <c r="D452" s="133"/>
      <c r="E452" s="133"/>
      <c r="F452" s="133"/>
      <c r="G452" s="133"/>
      <c r="H452" s="107">
        <f t="shared" si="126"/>
        <v>0</v>
      </c>
      <c r="I452" s="108" t="e">
        <f>H452/N447</f>
        <v>#DIV/0!</v>
      </c>
      <c r="J452" s="133"/>
      <c r="K452" s="109"/>
      <c r="L452" s="111"/>
      <c r="M452" s="195" t="s">
        <v>1</v>
      </c>
      <c r="N452" s="197"/>
    </row>
    <row r="453" spans="1:14" x14ac:dyDescent="0.25">
      <c r="A453" s="91">
        <f t="shared" si="124"/>
        <v>413</v>
      </c>
      <c r="B453" s="216"/>
      <c r="C453" s="105">
        <f t="shared" si="125"/>
        <v>413</v>
      </c>
      <c r="D453" s="133"/>
      <c r="E453" s="133"/>
      <c r="F453" s="133"/>
      <c r="G453" s="133"/>
      <c r="H453" s="107">
        <f t="shared" si="126"/>
        <v>0</v>
      </c>
      <c r="I453" s="108" t="e">
        <f>H453/N447</f>
        <v>#DIV/0!</v>
      </c>
      <c r="J453" s="133"/>
      <c r="K453" s="109"/>
      <c r="L453" s="104"/>
      <c r="M453" s="104">
        <f>SUM(J447:J453)</f>
        <v>0</v>
      </c>
      <c r="N453" s="112" t="e">
        <f>M453/N447</f>
        <v>#DIV/0!</v>
      </c>
    </row>
    <row r="454" spans="1:14" ht="15" customHeight="1" x14ac:dyDescent="0.25">
      <c r="B454" s="208"/>
      <c r="C454" s="209"/>
      <c r="D454" s="209"/>
      <c r="E454" s="209"/>
      <c r="F454" s="209"/>
      <c r="G454" s="209"/>
      <c r="H454" s="209"/>
      <c r="I454" s="209"/>
      <c r="J454" s="209"/>
      <c r="K454" s="209"/>
      <c r="L454" s="209"/>
      <c r="M454" s="209"/>
      <c r="N454" s="210"/>
    </row>
    <row r="455" spans="1:14" x14ac:dyDescent="0.25">
      <c r="B455" s="104">
        <f>B445</f>
        <v>0</v>
      </c>
      <c r="C455" s="104" t="str">
        <f>C445</f>
        <v>LSL</v>
      </c>
      <c r="D455" s="195" t="s">
        <v>92</v>
      </c>
      <c r="E455" s="196"/>
      <c r="F455" s="196"/>
      <c r="G455" s="196"/>
      <c r="H455" s="197"/>
      <c r="I455" s="198" t="s">
        <v>102</v>
      </c>
      <c r="J455" s="198" t="s">
        <v>1</v>
      </c>
      <c r="K455" s="200" t="s">
        <v>93</v>
      </c>
      <c r="L455" s="201"/>
      <c r="M455" s="202"/>
      <c r="N455" s="206" t="s">
        <v>94</v>
      </c>
    </row>
    <row r="456" spans="1:14" x14ac:dyDescent="0.25">
      <c r="B456" s="104" t="s">
        <v>95</v>
      </c>
      <c r="C456" s="104" t="s">
        <v>86</v>
      </c>
      <c r="D456" s="104" t="s">
        <v>96</v>
      </c>
      <c r="E456" s="104" t="s">
        <v>97</v>
      </c>
      <c r="F456" s="104" t="s">
        <v>98</v>
      </c>
      <c r="G456" s="104" t="s">
        <v>99</v>
      </c>
      <c r="H456" s="104" t="s">
        <v>100</v>
      </c>
      <c r="I456" s="199"/>
      <c r="J456" s="199"/>
      <c r="K456" s="203"/>
      <c r="L456" s="204"/>
      <c r="M456" s="205"/>
      <c r="N456" s="207"/>
    </row>
    <row r="457" spans="1:14" x14ac:dyDescent="0.25">
      <c r="A457" s="91">
        <f>A447+7</f>
        <v>414</v>
      </c>
      <c r="B457" s="214">
        <f>(C463-N$3)/7</f>
        <v>60</v>
      </c>
      <c r="C457" s="105">
        <f>(N$3+(A457))</f>
        <v>414</v>
      </c>
      <c r="D457" s="133"/>
      <c r="E457" s="133"/>
      <c r="F457" s="133"/>
      <c r="G457" s="133"/>
      <c r="H457" s="107">
        <f>SUM(D457:G457)</f>
        <v>0</v>
      </c>
      <c r="I457" s="108" t="e">
        <f>H457/N457</f>
        <v>#DIV/0!</v>
      </c>
      <c r="J457" s="133"/>
      <c r="K457" s="109" t="s">
        <v>101</v>
      </c>
      <c r="L457" s="109" t="s">
        <v>100</v>
      </c>
      <c r="M457" s="109" t="s">
        <v>102</v>
      </c>
      <c r="N457" s="104">
        <f>N447-M463</f>
        <v>0</v>
      </c>
    </row>
    <row r="458" spans="1:14" x14ac:dyDescent="0.25">
      <c r="A458" s="91">
        <f t="shared" ref="A458:A463" si="127">A448+7</f>
        <v>415</v>
      </c>
      <c r="B458" s="215"/>
      <c r="C458" s="105">
        <f t="shared" ref="C458:C463" si="128">(N$3+(A458))</f>
        <v>415</v>
      </c>
      <c r="D458" s="133"/>
      <c r="E458" s="133"/>
      <c r="F458" s="133"/>
      <c r="G458" s="133"/>
      <c r="H458" s="107">
        <f t="shared" ref="H458:H463" si="129">SUM(D458:G458)</f>
        <v>0</v>
      </c>
      <c r="I458" s="108" t="e">
        <f>H458/N457</f>
        <v>#DIV/0!</v>
      </c>
      <c r="J458" s="133"/>
      <c r="K458" s="109" t="s">
        <v>103</v>
      </c>
      <c r="L458" s="107">
        <f>SUM(D457:E463)</f>
        <v>0</v>
      </c>
      <c r="M458" s="110" t="e">
        <f>L458/L461</f>
        <v>#DIV/0!</v>
      </c>
      <c r="N458" s="104" t="s">
        <v>104</v>
      </c>
    </row>
    <row r="459" spans="1:14" x14ac:dyDescent="0.25">
      <c r="A459" s="91">
        <f t="shared" si="127"/>
        <v>416</v>
      </c>
      <c r="B459" s="215"/>
      <c r="C459" s="105">
        <f t="shared" si="128"/>
        <v>416</v>
      </c>
      <c r="D459" s="133"/>
      <c r="E459" s="133"/>
      <c r="F459" s="133"/>
      <c r="G459" s="133"/>
      <c r="H459" s="107">
        <f t="shared" si="129"/>
        <v>0</v>
      </c>
      <c r="I459" s="108" t="e">
        <f>H459/N457</f>
        <v>#DIV/0!</v>
      </c>
      <c r="J459" s="133"/>
      <c r="K459" s="109" t="s">
        <v>105</v>
      </c>
      <c r="L459" s="107">
        <f>SUM(F457:F463)</f>
        <v>0</v>
      </c>
      <c r="M459" s="110" t="e">
        <f>L459/L461</f>
        <v>#DIV/0!</v>
      </c>
      <c r="N459" s="224" t="e">
        <f>(L461/7)/N457</f>
        <v>#DIV/0!</v>
      </c>
    </row>
    <row r="460" spans="1:14" x14ac:dyDescent="0.25">
      <c r="A460" s="91">
        <f t="shared" si="127"/>
        <v>417</v>
      </c>
      <c r="B460" s="215"/>
      <c r="C460" s="105">
        <f t="shared" si="128"/>
        <v>417</v>
      </c>
      <c r="D460" s="133"/>
      <c r="E460" s="133"/>
      <c r="F460" s="133"/>
      <c r="G460" s="133"/>
      <c r="H460" s="107">
        <f t="shared" si="129"/>
        <v>0</v>
      </c>
      <c r="I460" s="108" t="e">
        <f>H460/N457</f>
        <v>#DIV/0!</v>
      </c>
      <c r="J460" s="133"/>
      <c r="K460" s="109" t="s">
        <v>106</v>
      </c>
      <c r="L460" s="107">
        <f>SUM(G457:G463)</f>
        <v>0</v>
      </c>
      <c r="M460" s="110" t="e">
        <f>L460/L461</f>
        <v>#DIV/0!</v>
      </c>
      <c r="N460" s="225"/>
    </row>
    <row r="461" spans="1:14" x14ac:dyDescent="0.25">
      <c r="A461" s="91">
        <f t="shared" si="127"/>
        <v>418</v>
      </c>
      <c r="B461" s="215"/>
      <c r="C461" s="105">
        <f t="shared" si="128"/>
        <v>418</v>
      </c>
      <c r="D461" s="133"/>
      <c r="E461" s="133"/>
      <c r="F461" s="133"/>
      <c r="G461" s="133"/>
      <c r="H461" s="107">
        <f t="shared" si="129"/>
        <v>0</v>
      </c>
      <c r="I461" s="108" t="e">
        <f>H461/N457</f>
        <v>#DIV/0!</v>
      </c>
      <c r="J461" s="133"/>
      <c r="K461" s="109" t="s">
        <v>100</v>
      </c>
      <c r="L461" s="220">
        <f>SUM(H457:H463)</f>
        <v>0</v>
      </c>
      <c r="M461" s="221"/>
      <c r="N461" s="226"/>
    </row>
    <row r="462" spans="1:14" x14ac:dyDescent="0.25">
      <c r="A462" s="91">
        <f t="shared" si="127"/>
        <v>419</v>
      </c>
      <c r="B462" s="215"/>
      <c r="C462" s="105">
        <f t="shared" si="128"/>
        <v>419</v>
      </c>
      <c r="D462" s="133"/>
      <c r="E462" s="133"/>
      <c r="F462" s="133"/>
      <c r="G462" s="133"/>
      <c r="H462" s="107">
        <f t="shared" si="129"/>
        <v>0</v>
      </c>
      <c r="I462" s="108" t="e">
        <f>H462/N457</f>
        <v>#DIV/0!</v>
      </c>
      <c r="J462" s="133"/>
      <c r="K462" s="109"/>
      <c r="L462" s="111"/>
      <c r="M462" s="195" t="s">
        <v>1</v>
      </c>
      <c r="N462" s="197"/>
    </row>
    <row r="463" spans="1:14" x14ac:dyDescent="0.25">
      <c r="A463" s="91">
        <f t="shared" si="127"/>
        <v>420</v>
      </c>
      <c r="B463" s="216"/>
      <c r="C463" s="105">
        <f t="shared" si="128"/>
        <v>420</v>
      </c>
      <c r="D463" s="133"/>
      <c r="E463" s="133"/>
      <c r="F463" s="133"/>
      <c r="G463" s="133"/>
      <c r="H463" s="107">
        <f t="shared" si="129"/>
        <v>0</v>
      </c>
      <c r="I463" s="108" t="e">
        <f>H463/N457</f>
        <v>#DIV/0!</v>
      </c>
      <c r="J463" s="133"/>
      <c r="K463" s="109"/>
      <c r="L463" s="104"/>
      <c r="M463" s="104">
        <f>SUM(J457:J463)</f>
        <v>0</v>
      </c>
      <c r="N463" s="112" t="e">
        <f>M463/N457</f>
        <v>#DIV/0!</v>
      </c>
    </row>
    <row r="464" spans="1:14" ht="15" customHeight="1" x14ac:dyDescent="0.25">
      <c r="B464" s="208"/>
      <c r="C464" s="209"/>
      <c r="D464" s="209"/>
      <c r="E464" s="209"/>
      <c r="F464" s="209"/>
      <c r="G464" s="209"/>
      <c r="H464" s="209"/>
      <c r="I464" s="209"/>
      <c r="J464" s="209"/>
      <c r="K464" s="209"/>
      <c r="L464" s="209"/>
      <c r="M464" s="209"/>
      <c r="N464" s="210"/>
    </row>
    <row r="465" spans="1:14" x14ac:dyDescent="0.25">
      <c r="B465" s="104">
        <f>B455</f>
        <v>0</v>
      </c>
      <c r="C465" s="104" t="str">
        <f>C455</f>
        <v>LSL</v>
      </c>
      <c r="D465" s="195" t="s">
        <v>92</v>
      </c>
      <c r="E465" s="196"/>
      <c r="F465" s="196"/>
      <c r="G465" s="196"/>
      <c r="H465" s="197"/>
      <c r="I465" s="198" t="s">
        <v>102</v>
      </c>
      <c r="J465" s="198" t="s">
        <v>1</v>
      </c>
      <c r="K465" s="200" t="s">
        <v>93</v>
      </c>
      <c r="L465" s="201"/>
      <c r="M465" s="202"/>
      <c r="N465" s="206" t="s">
        <v>94</v>
      </c>
    </row>
    <row r="466" spans="1:14" x14ac:dyDescent="0.25">
      <c r="B466" s="104" t="s">
        <v>95</v>
      </c>
      <c r="C466" s="104" t="s">
        <v>86</v>
      </c>
      <c r="D466" s="104" t="s">
        <v>96</v>
      </c>
      <c r="E466" s="104" t="s">
        <v>97</v>
      </c>
      <c r="F466" s="104" t="s">
        <v>98</v>
      </c>
      <c r="G466" s="104" t="s">
        <v>99</v>
      </c>
      <c r="H466" s="104" t="s">
        <v>100</v>
      </c>
      <c r="I466" s="199"/>
      <c r="J466" s="199"/>
      <c r="K466" s="203"/>
      <c r="L466" s="204"/>
      <c r="M466" s="205"/>
      <c r="N466" s="207"/>
    </row>
    <row r="467" spans="1:14" x14ac:dyDescent="0.25">
      <c r="A467" s="91">
        <f>A457+7</f>
        <v>421</v>
      </c>
      <c r="B467" s="214">
        <f>(C473-N$3)/7</f>
        <v>61</v>
      </c>
      <c r="C467" s="105">
        <f>(N$3+(A467))</f>
        <v>421</v>
      </c>
      <c r="D467" s="133"/>
      <c r="E467" s="133"/>
      <c r="F467" s="133"/>
      <c r="G467" s="133"/>
      <c r="H467" s="107">
        <f>SUM(D467:G467)</f>
        <v>0</v>
      </c>
      <c r="I467" s="108" t="e">
        <f>H467/N467</f>
        <v>#DIV/0!</v>
      </c>
      <c r="J467" s="133"/>
      <c r="K467" s="109" t="s">
        <v>101</v>
      </c>
      <c r="L467" s="109" t="s">
        <v>100</v>
      </c>
      <c r="M467" s="109" t="s">
        <v>102</v>
      </c>
      <c r="N467" s="104">
        <f>N457-M473</f>
        <v>0</v>
      </c>
    </row>
    <row r="468" spans="1:14" x14ac:dyDescent="0.25">
      <c r="A468" s="91">
        <f t="shared" ref="A468:A473" si="130">A458+7</f>
        <v>422</v>
      </c>
      <c r="B468" s="215"/>
      <c r="C468" s="105">
        <f t="shared" ref="C468:C473" si="131">(N$3+(A468))</f>
        <v>422</v>
      </c>
      <c r="D468" s="133"/>
      <c r="E468" s="133"/>
      <c r="F468" s="133"/>
      <c r="G468" s="133"/>
      <c r="H468" s="107">
        <f t="shared" ref="H468:H473" si="132">SUM(D468:G468)</f>
        <v>0</v>
      </c>
      <c r="I468" s="108" t="e">
        <f>H468/N467</f>
        <v>#DIV/0!</v>
      </c>
      <c r="J468" s="133"/>
      <c r="K468" s="109" t="s">
        <v>103</v>
      </c>
      <c r="L468" s="107">
        <f>SUM(D467:E473)</f>
        <v>0</v>
      </c>
      <c r="M468" s="110" t="e">
        <f>L468/L471</f>
        <v>#DIV/0!</v>
      </c>
      <c r="N468" s="104" t="s">
        <v>104</v>
      </c>
    </row>
    <row r="469" spans="1:14" x14ac:dyDescent="0.25">
      <c r="A469" s="91">
        <f t="shared" si="130"/>
        <v>423</v>
      </c>
      <c r="B469" s="215"/>
      <c r="C469" s="105">
        <f t="shared" si="131"/>
        <v>423</v>
      </c>
      <c r="D469" s="133"/>
      <c r="E469" s="133"/>
      <c r="F469" s="133"/>
      <c r="G469" s="133"/>
      <c r="H469" s="107">
        <f t="shared" si="132"/>
        <v>0</v>
      </c>
      <c r="I469" s="108" t="e">
        <f>H469/N467</f>
        <v>#DIV/0!</v>
      </c>
      <c r="J469" s="133"/>
      <c r="K469" s="109" t="s">
        <v>105</v>
      </c>
      <c r="L469" s="107">
        <f>SUM(F467:F473)</f>
        <v>0</v>
      </c>
      <c r="M469" s="110" t="e">
        <f>L469/L471</f>
        <v>#DIV/0!</v>
      </c>
      <c r="N469" s="217" t="e">
        <f>(L471/7)/N467</f>
        <v>#DIV/0!</v>
      </c>
    </row>
    <row r="470" spans="1:14" x14ac:dyDescent="0.25">
      <c r="A470" s="91">
        <f t="shared" si="130"/>
        <v>424</v>
      </c>
      <c r="B470" s="215"/>
      <c r="C470" s="105">
        <f t="shared" si="131"/>
        <v>424</v>
      </c>
      <c r="D470" s="133"/>
      <c r="E470" s="133"/>
      <c r="F470" s="133"/>
      <c r="G470" s="133"/>
      <c r="H470" s="107">
        <f t="shared" si="132"/>
        <v>0</v>
      </c>
      <c r="I470" s="108" t="e">
        <f>H470/N467</f>
        <v>#DIV/0!</v>
      </c>
      <c r="J470" s="133"/>
      <c r="K470" s="109" t="s">
        <v>106</v>
      </c>
      <c r="L470" s="107">
        <f>SUM(G467:G473)</f>
        <v>0</v>
      </c>
      <c r="M470" s="110" t="e">
        <f>L470/L471</f>
        <v>#DIV/0!</v>
      </c>
      <c r="N470" s="218"/>
    </row>
    <row r="471" spans="1:14" x14ac:dyDescent="0.25">
      <c r="A471" s="91">
        <f t="shared" si="130"/>
        <v>425</v>
      </c>
      <c r="B471" s="215"/>
      <c r="C471" s="105">
        <f t="shared" si="131"/>
        <v>425</v>
      </c>
      <c r="D471" s="133"/>
      <c r="E471" s="133"/>
      <c r="F471" s="133"/>
      <c r="G471" s="133"/>
      <c r="H471" s="107">
        <f t="shared" si="132"/>
        <v>0</v>
      </c>
      <c r="I471" s="108" t="e">
        <f>H471/N467</f>
        <v>#DIV/0!</v>
      </c>
      <c r="J471" s="133"/>
      <c r="K471" s="109" t="s">
        <v>100</v>
      </c>
      <c r="L471" s="220">
        <f>SUM(H467:H473)</f>
        <v>0</v>
      </c>
      <c r="M471" s="221"/>
      <c r="N471" s="219"/>
    </row>
    <row r="472" spans="1:14" x14ac:dyDescent="0.25">
      <c r="A472" s="91">
        <f t="shared" si="130"/>
        <v>426</v>
      </c>
      <c r="B472" s="215"/>
      <c r="C472" s="105">
        <f t="shared" si="131"/>
        <v>426</v>
      </c>
      <c r="D472" s="133"/>
      <c r="E472" s="133"/>
      <c r="F472" s="133"/>
      <c r="G472" s="133"/>
      <c r="H472" s="107">
        <f t="shared" si="132"/>
        <v>0</v>
      </c>
      <c r="I472" s="108" t="e">
        <f>H472/N467</f>
        <v>#DIV/0!</v>
      </c>
      <c r="J472" s="133"/>
      <c r="K472" s="109"/>
      <c r="L472" s="111"/>
      <c r="M472" s="195" t="s">
        <v>1</v>
      </c>
      <c r="N472" s="197"/>
    </row>
    <row r="473" spans="1:14" x14ac:dyDescent="0.25">
      <c r="A473" s="91">
        <f t="shared" si="130"/>
        <v>427</v>
      </c>
      <c r="B473" s="216"/>
      <c r="C473" s="105">
        <f t="shared" si="131"/>
        <v>427</v>
      </c>
      <c r="D473" s="133"/>
      <c r="E473" s="133"/>
      <c r="F473" s="133"/>
      <c r="G473" s="133"/>
      <c r="H473" s="107">
        <f t="shared" si="132"/>
        <v>0</v>
      </c>
      <c r="I473" s="108" t="e">
        <f>H473/N467</f>
        <v>#DIV/0!</v>
      </c>
      <c r="J473" s="133"/>
      <c r="K473" s="109"/>
      <c r="L473" s="104"/>
      <c r="M473" s="104">
        <f>SUM(J467:J473)</f>
        <v>0</v>
      </c>
      <c r="N473" s="112" t="e">
        <f>M473/N467</f>
        <v>#DIV/0!</v>
      </c>
    </row>
    <row r="474" spans="1:14" ht="15" customHeight="1" x14ac:dyDescent="0.25">
      <c r="B474" s="208"/>
      <c r="C474" s="209"/>
      <c r="D474" s="209"/>
      <c r="E474" s="209"/>
      <c r="F474" s="209"/>
      <c r="G474" s="209"/>
      <c r="H474" s="209"/>
      <c r="I474" s="209"/>
      <c r="J474" s="209"/>
      <c r="K474" s="209"/>
      <c r="L474" s="209"/>
      <c r="M474" s="209"/>
      <c r="N474" s="210"/>
    </row>
    <row r="475" spans="1:14" x14ac:dyDescent="0.25">
      <c r="B475" s="104">
        <f>B465</f>
        <v>0</v>
      </c>
      <c r="C475" s="104" t="str">
        <f>C465</f>
        <v>LSL</v>
      </c>
      <c r="D475" s="195" t="s">
        <v>92</v>
      </c>
      <c r="E475" s="196"/>
      <c r="F475" s="196"/>
      <c r="G475" s="196"/>
      <c r="H475" s="197"/>
      <c r="I475" s="198" t="s">
        <v>102</v>
      </c>
      <c r="J475" s="198" t="s">
        <v>1</v>
      </c>
      <c r="K475" s="200" t="s">
        <v>93</v>
      </c>
      <c r="L475" s="201"/>
      <c r="M475" s="202"/>
      <c r="N475" s="206" t="s">
        <v>94</v>
      </c>
    </row>
    <row r="476" spans="1:14" x14ac:dyDescent="0.25">
      <c r="B476" s="104" t="s">
        <v>95</v>
      </c>
      <c r="C476" s="104" t="s">
        <v>86</v>
      </c>
      <c r="D476" s="104" t="s">
        <v>96</v>
      </c>
      <c r="E476" s="104" t="s">
        <v>97</v>
      </c>
      <c r="F476" s="104" t="s">
        <v>98</v>
      </c>
      <c r="G476" s="104" t="s">
        <v>99</v>
      </c>
      <c r="H476" s="104" t="s">
        <v>100</v>
      </c>
      <c r="I476" s="199"/>
      <c r="J476" s="199"/>
      <c r="K476" s="203"/>
      <c r="L476" s="204"/>
      <c r="M476" s="205"/>
      <c r="N476" s="207"/>
    </row>
    <row r="477" spans="1:14" x14ac:dyDescent="0.25">
      <c r="A477" s="91">
        <f>A467+7</f>
        <v>428</v>
      </c>
      <c r="B477" s="214">
        <f>(C483-N$3)/7</f>
        <v>62</v>
      </c>
      <c r="C477" s="105">
        <f>(N$3+(A477))</f>
        <v>428</v>
      </c>
      <c r="D477" s="133"/>
      <c r="E477" s="133"/>
      <c r="F477" s="133"/>
      <c r="G477" s="133"/>
      <c r="H477" s="107">
        <f>SUM(D477:G477)</f>
        <v>0</v>
      </c>
      <c r="I477" s="108" t="e">
        <f>H477/N477</f>
        <v>#DIV/0!</v>
      </c>
      <c r="J477" s="133"/>
      <c r="K477" s="109" t="s">
        <v>101</v>
      </c>
      <c r="L477" s="109" t="s">
        <v>100</v>
      </c>
      <c r="M477" s="109" t="s">
        <v>102</v>
      </c>
      <c r="N477" s="104">
        <f>N467-M483</f>
        <v>0</v>
      </c>
    </row>
    <row r="478" spans="1:14" x14ac:dyDescent="0.25">
      <c r="A478" s="91">
        <f t="shared" ref="A478:A483" si="133">A468+7</f>
        <v>429</v>
      </c>
      <c r="B478" s="215"/>
      <c r="C478" s="105">
        <f t="shared" ref="C478:C483" si="134">(N$3+(A478))</f>
        <v>429</v>
      </c>
      <c r="D478" s="133"/>
      <c r="E478" s="133"/>
      <c r="F478" s="133"/>
      <c r="G478" s="133"/>
      <c r="H478" s="107">
        <f t="shared" ref="H478:H483" si="135">SUM(D478:G478)</f>
        <v>0</v>
      </c>
      <c r="I478" s="108" t="e">
        <f>H478/N477</f>
        <v>#DIV/0!</v>
      </c>
      <c r="J478" s="133"/>
      <c r="K478" s="109" t="s">
        <v>103</v>
      </c>
      <c r="L478" s="107">
        <f>SUM(D477:E483)</f>
        <v>0</v>
      </c>
      <c r="M478" s="110" t="e">
        <f>L478/L481</f>
        <v>#DIV/0!</v>
      </c>
      <c r="N478" s="104" t="s">
        <v>104</v>
      </c>
    </row>
    <row r="479" spans="1:14" x14ac:dyDescent="0.25">
      <c r="A479" s="91">
        <f t="shared" si="133"/>
        <v>430</v>
      </c>
      <c r="B479" s="215"/>
      <c r="C479" s="105">
        <f t="shared" si="134"/>
        <v>430</v>
      </c>
      <c r="D479" s="133"/>
      <c r="E479" s="133"/>
      <c r="F479" s="133"/>
      <c r="G479" s="133"/>
      <c r="H479" s="107">
        <f t="shared" si="135"/>
        <v>0</v>
      </c>
      <c r="I479" s="108" t="e">
        <f>H479/N477</f>
        <v>#DIV/0!</v>
      </c>
      <c r="J479" s="133"/>
      <c r="K479" s="109" t="s">
        <v>105</v>
      </c>
      <c r="L479" s="107">
        <f>SUM(F477:F483)</f>
        <v>0</v>
      </c>
      <c r="M479" s="110" t="e">
        <f>L479/L481</f>
        <v>#DIV/0!</v>
      </c>
      <c r="N479" s="224" t="e">
        <f>(L481/7)/N477</f>
        <v>#DIV/0!</v>
      </c>
    </row>
    <row r="480" spans="1:14" x14ac:dyDescent="0.25">
      <c r="A480" s="91">
        <f t="shared" si="133"/>
        <v>431</v>
      </c>
      <c r="B480" s="215"/>
      <c r="C480" s="105">
        <f t="shared" si="134"/>
        <v>431</v>
      </c>
      <c r="D480" s="133"/>
      <c r="E480" s="133"/>
      <c r="F480" s="133"/>
      <c r="G480" s="133"/>
      <c r="H480" s="107">
        <f t="shared" si="135"/>
        <v>0</v>
      </c>
      <c r="I480" s="108" t="e">
        <f>H480/N477</f>
        <v>#DIV/0!</v>
      </c>
      <c r="J480" s="133"/>
      <c r="K480" s="109" t="s">
        <v>106</v>
      </c>
      <c r="L480" s="107">
        <f>SUM(G477:G483)</f>
        <v>0</v>
      </c>
      <c r="M480" s="110" t="e">
        <f>L480/L481</f>
        <v>#DIV/0!</v>
      </c>
      <c r="N480" s="225"/>
    </row>
    <row r="481" spans="1:14" x14ac:dyDescent="0.25">
      <c r="A481" s="91">
        <f t="shared" si="133"/>
        <v>432</v>
      </c>
      <c r="B481" s="215"/>
      <c r="C481" s="105">
        <f t="shared" si="134"/>
        <v>432</v>
      </c>
      <c r="D481" s="133"/>
      <c r="E481" s="133"/>
      <c r="F481" s="133"/>
      <c r="G481" s="133"/>
      <c r="H481" s="107">
        <f t="shared" si="135"/>
        <v>0</v>
      </c>
      <c r="I481" s="108" t="e">
        <f>H481/N477</f>
        <v>#DIV/0!</v>
      </c>
      <c r="J481" s="133"/>
      <c r="K481" s="109" t="s">
        <v>100</v>
      </c>
      <c r="L481" s="220">
        <f>SUM(H477:H483)</f>
        <v>0</v>
      </c>
      <c r="M481" s="221"/>
      <c r="N481" s="226"/>
    </row>
    <row r="482" spans="1:14" x14ac:dyDescent="0.25">
      <c r="A482" s="91">
        <f t="shared" si="133"/>
        <v>433</v>
      </c>
      <c r="B482" s="215"/>
      <c r="C482" s="105">
        <f t="shared" si="134"/>
        <v>433</v>
      </c>
      <c r="D482" s="133"/>
      <c r="E482" s="133"/>
      <c r="F482" s="133"/>
      <c r="G482" s="133"/>
      <c r="H482" s="107">
        <f t="shared" si="135"/>
        <v>0</v>
      </c>
      <c r="I482" s="108" t="e">
        <f>H482/N477</f>
        <v>#DIV/0!</v>
      </c>
      <c r="J482" s="133"/>
      <c r="K482" s="109"/>
      <c r="L482" s="111"/>
      <c r="M482" s="195" t="s">
        <v>1</v>
      </c>
      <c r="N482" s="197"/>
    </row>
    <row r="483" spans="1:14" x14ac:dyDescent="0.25">
      <c r="A483" s="91">
        <f t="shared" si="133"/>
        <v>434</v>
      </c>
      <c r="B483" s="216"/>
      <c r="C483" s="105">
        <f t="shared" si="134"/>
        <v>434</v>
      </c>
      <c r="D483" s="133"/>
      <c r="E483" s="133"/>
      <c r="F483" s="133"/>
      <c r="G483" s="133"/>
      <c r="H483" s="107">
        <f t="shared" si="135"/>
        <v>0</v>
      </c>
      <c r="I483" s="108" t="e">
        <f>H483/N477</f>
        <v>#DIV/0!</v>
      </c>
      <c r="J483" s="133"/>
      <c r="K483" s="109"/>
      <c r="L483" s="104"/>
      <c r="M483" s="104">
        <f>SUM(J477:J483)</f>
        <v>0</v>
      </c>
      <c r="N483" s="112" t="e">
        <f>M483/N477</f>
        <v>#DIV/0!</v>
      </c>
    </row>
    <row r="484" spans="1:14" ht="15" customHeight="1" x14ac:dyDescent="0.25">
      <c r="B484" s="208"/>
      <c r="C484" s="209"/>
      <c r="D484" s="209"/>
      <c r="E484" s="209"/>
      <c r="F484" s="209"/>
      <c r="G484" s="209"/>
      <c r="H484" s="209"/>
      <c r="I484" s="209"/>
      <c r="J484" s="209"/>
      <c r="K484" s="209"/>
      <c r="L484" s="209"/>
      <c r="M484" s="209"/>
      <c r="N484" s="210"/>
    </row>
    <row r="485" spans="1:14" x14ac:dyDescent="0.25">
      <c r="B485" s="104">
        <f>B475</f>
        <v>0</v>
      </c>
      <c r="C485" s="104" t="str">
        <f>C475</f>
        <v>LSL</v>
      </c>
      <c r="D485" s="195" t="s">
        <v>92</v>
      </c>
      <c r="E485" s="196"/>
      <c r="F485" s="196"/>
      <c r="G485" s="196"/>
      <c r="H485" s="197"/>
      <c r="I485" s="198" t="s">
        <v>102</v>
      </c>
      <c r="J485" s="198" t="s">
        <v>1</v>
      </c>
      <c r="K485" s="200" t="s">
        <v>93</v>
      </c>
      <c r="L485" s="201"/>
      <c r="M485" s="202"/>
      <c r="N485" s="206" t="s">
        <v>94</v>
      </c>
    </row>
    <row r="486" spans="1:14" x14ac:dyDescent="0.25">
      <c r="B486" s="104" t="s">
        <v>95</v>
      </c>
      <c r="C486" s="104" t="s">
        <v>86</v>
      </c>
      <c r="D486" s="104" t="s">
        <v>96</v>
      </c>
      <c r="E486" s="104" t="s">
        <v>97</v>
      </c>
      <c r="F486" s="104" t="s">
        <v>98</v>
      </c>
      <c r="G486" s="104" t="s">
        <v>99</v>
      </c>
      <c r="H486" s="104" t="s">
        <v>100</v>
      </c>
      <c r="I486" s="199"/>
      <c r="J486" s="199"/>
      <c r="K486" s="203"/>
      <c r="L486" s="204"/>
      <c r="M486" s="205"/>
      <c r="N486" s="207"/>
    </row>
    <row r="487" spans="1:14" x14ac:dyDescent="0.25">
      <c r="A487" s="91">
        <f>A477+7</f>
        <v>435</v>
      </c>
      <c r="B487" s="214">
        <f>(C493-N$3)/7</f>
        <v>63</v>
      </c>
      <c r="C487" s="105">
        <f>(N$3+(A487))</f>
        <v>435</v>
      </c>
      <c r="D487" s="133"/>
      <c r="E487" s="133"/>
      <c r="F487" s="133"/>
      <c r="G487" s="133"/>
      <c r="H487" s="107">
        <f>SUM(D487:G487)</f>
        <v>0</v>
      </c>
      <c r="I487" s="108" t="e">
        <f>H487/N487</f>
        <v>#DIV/0!</v>
      </c>
      <c r="J487" s="133"/>
      <c r="K487" s="109" t="s">
        <v>101</v>
      </c>
      <c r="L487" s="109" t="s">
        <v>100</v>
      </c>
      <c r="M487" s="109" t="s">
        <v>102</v>
      </c>
      <c r="N487" s="104">
        <f>N477-M493</f>
        <v>0</v>
      </c>
    </row>
    <row r="488" spans="1:14" x14ac:dyDescent="0.25">
      <c r="A488" s="91">
        <f t="shared" ref="A488:A493" si="136">A478+7</f>
        <v>436</v>
      </c>
      <c r="B488" s="215"/>
      <c r="C488" s="105">
        <f t="shared" ref="C488:C493" si="137">(N$3+(A488))</f>
        <v>436</v>
      </c>
      <c r="D488" s="133"/>
      <c r="E488" s="133"/>
      <c r="F488" s="133"/>
      <c r="G488" s="133"/>
      <c r="H488" s="107">
        <f t="shared" ref="H488:H493" si="138">SUM(D488:G488)</f>
        <v>0</v>
      </c>
      <c r="I488" s="108" t="e">
        <f>H488/N487</f>
        <v>#DIV/0!</v>
      </c>
      <c r="J488" s="133"/>
      <c r="K488" s="109" t="s">
        <v>103</v>
      </c>
      <c r="L488" s="107">
        <f>SUM(D487:E493)</f>
        <v>0</v>
      </c>
      <c r="M488" s="110" t="e">
        <f>L488/L491</f>
        <v>#DIV/0!</v>
      </c>
      <c r="N488" s="104" t="s">
        <v>104</v>
      </c>
    </row>
    <row r="489" spans="1:14" x14ac:dyDescent="0.25">
      <c r="A489" s="91">
        <f t="shared" si="136"/>
        <v>437</v>
      </c>
      <c r="B489" s="215"/>
      <c r="C489" s="105">
        <f t="shared" si="137"/>
        <v>437</v>
      </c>
      <c r="D489" s="133"/>
      <c r="E489" s="133"/>
      <c r="F489" s="133"/>
      <c r="G489" s="133"/>
      <c r="H489" s="107">
        <f t="shared" si="138"/>
        <v>0</v>
      </c>
      <c r="I489" s="108" t="e">
        <f>H489/N487</f>
        <v>#DIV/0!</v>
      </c>
      <c r="J489" s="133"/>
      <c r="K489" s="109" t="s">
        <v>105</v>
      </c>
      <c r="L489" s="107">
        <f>SUM(F487:F493)</f>
        <v>0</v>
      </c>
      <c r="M489" s="110" t="e">
        <f>L489/L491</f>
        <v>#DIV/0!</v>
      </c>
      <c r="N489" s="224" t="e">
        <f>(L491/7)/N487</f>
        <v>#DIV/0!</v>
      </c>
    </row>
    <row r="490" spans="1:14" x14ac:dyDescent="0.25">
      <c r="A490" s="91">
        <f t="shared" si="136"/>
        <v>438</v>
      </c>
      <c r="B490" s="215"/>
      <c r="C490" s="105">
        <f t="shared" si="137"/>
        <v>438</v>
      </c>
      <c r="D490" s="133"/>
      <c r="E490" s="133"/>
      <c r="F490" s="133"/>
      <c r="G490" s="133"/>
      <c r="H490" s="107">
        <f t="shared" si="138"/>
        <v>0</v>
      </c>
      <c r="I490" s="108" t="e">
        <f>H490/N487</f>
        <v>#DIV/0!</v>
      </c>
      <c r="J490" s="133"/>
      <c r="K490" s="109" t="s">
        <v>106</v>
      </c>
      <c r="L490" s="107">
        <f>SUM(G487:G493)</f>
        <v>0</v>
      </c>
      <c r="M490" s="110" t="e">
        <f>L490/L491</f>
        <v>#DIV/0!</v>
      </c>
      <c r="N490" s="225"/>
    </row>
    <row r="491" spans="1:14" x14ac:dyDescent="0.25">
      <c r="A491" s="91">
        <f t="shared" si="136"/>
        <v>439</v>
      </c>
      <c r="B491" s="215"/>
      <c r="C491" s="105">
        <f t="shared" si="137"/>
        <v>439</v>
      </c>
      <c r="D491" s="133"/>
      <c r="E491" s="133"/>
      <c r="F491" s="133"/>
      <c r="G491" s="133"/>
      <c r="H491" s="107">
        <f t="shared" si="138"/>
        <v>0</v>
      </c>
      <c r="I491" s="108" t="e">
        <f>H491/N487</f>
        <v>#DIV/0!</v>
      </c>
      <c r="J491" s="133"/>
      <c r="K491" s="109" t="s">
        <v>100</v>
      </c>
      <c r="L491" s="220">
        <f>SUM(H487:H493)</f>
        <v>0</v>
      </c>
      <c r="M491" s="221"/>
      <c r="N491" s="226"/>
    </row>
    <row r="492" spans="1:14" x14ac:dyDescent="0.25">
      <c r="A492" s="91">
        <f t="shared" si="136"/>
        <v>440</v>
      </c>
      <c r="B492" s="215"/>
      <c r="C492" s="105">
        <f t="shared" si="137"/>
        <v>440</v>
      </c>
      <c r="D492" s="133"/>
      <c r="E492" s="133"/>
      <c r="F492" s="133"/>
      <c r="G492" s="133"/>
      <c r="H492" s="107">
        <f t="shared" si="138"/>
        <v>0</v>
      </c>
      <c r="I492" s="108" t="e">
        <f>H492/N487</f>
        <v>#DIV/0!</v>
      </c>
      <c r="J492" s="133"/>
      <c r="K492" s="109"/>
      <c r="L492" s="111"/>
      <c r="M492" s="195" t="s">
        <v>1</v>
      </c>
      <c r="N492" s="197"/>
    </row>
    <row r="493" spans="1:14" x14ac:dyDescent="0.25">
      <c r="A493" s="91">
        <f t="shared" si="136"/>
        <v>441</v>
      </c>
      <c r="B493" s="216"/>
      <c r="C493" s="105">
        <f t="shared" si="137"/>
        <v>441</v>
      </c>
      <c r="D493" s="133"/>
      <c r="E493" s="133"/>
      <c r="F493" s="133"/>
      <c r="G493" s="133"/>
      <c r="H493" s="107">
        <f t="shared" si="138"/>
        <v>0</v>
      </c>
      <c r="I493" s="108" t="e">
        <f>H493/N487</f>
        <v>#DIV/0!</v>
      </c>
      <c r="J493" s="133"/>
      <c r="K493" s="109"/>
      <c r="L493" s="104"/>
      <c r="M493" s="104">
        <f>SUM(J487:J493)</f>
        <v>0</v>
      </c>
      <c r="N493" s="112" t="e">
        <f>M493/N487</f>
        <v>#DIV/0!</v>
      </c>
    </row>
    <row r="494" spans="1:14" ht="15" hidden="1" customHeight="1" x14ac:dyDescent="0.25">
      <c r="B494" s="208"/>
      <c r="C494" s="209"/>
      <c r="D494" s="209"/>
      <c r="E494" s="209"/>
      <c r="F494" s="209"/>
      <c r="G494" s="209"/>
      <c r="H494" s="209"/>
      <c r="I494" s="209"/>
      <c r="J494" s="209"/>
      <c r="K494" s="209"/>
      <c r="L494" s="209"/>
      <c r="M494" s="209"/>
      <c r="N494" s="210"/>
    </row>
    <row r="495" spans="1:14" ht="36" x14ac:dyDescent="0.25">
      <c r="B495" s="223">
        <f>B432</f>
        <v>0</v>
      </c>
      <c r="C495" s="223"/>
      <c r="D495" s="223"/>
      <c r="E495" s="223"/>
      <c r="F495" s="223"/>
      <c r="G495" s="223"/>
      <c r="H495" s="223"/>
      <c r="I495" s="223"/>
      <c r="J495" s="223"/>
      <c r="K495" s="223"/>
      <c r="L495" s="223"/>
      <c r="M495" s="223"/>
      <c r="N495" s="223"/>
    </row>
    <row r="496" spans="1:14" ht="21" x14ac:dyDescent="0.25">
      <c r="B496" s="222" t="s">
        <v>83</v>
      </c>
      <c r="C496" s="222"/>
      <c r="D496" s="222"/>
      <c r="E496" s="222"/>
      <c r="F496" s="222"/>
      <c r="G496" s="222"/>
      <c r="H496" s="222"/>
      <c r="I496" s="222"/>
      <c r="J496" s="222"/>
      <c r="K496" s="222"/>
      <c r="L496" s="222"/>
      <c r="M496" s="222"/>
      <c r="N496" s="222"/>
    </row>
    <row r="497" spans="1:14" ht="21" x14ac:dyDescent="0.25">
      <c r="B497" s="94" t="s">
        <v>107</v>
      </c>
      <c r="C497" s="211">
        <f>C434</f>
        <v>0</v>
      </c>
      <c r="D497" s="212"/>
      <c r="E497" s="211" t="str">
        <f>E434</f>
        <v>LOHMANN LSL</v>
      </c>
      <c r="F497" s="213"/>
      <c r="G497" s="213"/>
      <c r="H497" s="213"/>
      <c r="I497" s="213"/>
      <c r="J497" s="212"/>
      <c r="K497" s="211" t="s">
        <v>85</v>
      </c>
      <c r="L497" s="213"/>
      <c r="M497" s="212"/>
      <c r="N497" s="95">
        <f>N434</f>
        <v>0</v>
      </c>
    </row>
    <row r="498" spans="1:14" x14ac:dyDescent="0.25">
      <c r="B498" s="104">
        <f>B485</f>
        <v>0</v>
      </c>
      <c r="C498" s="104" t="str">
        <f>C485</f>
        <v>LSL</v>
      </c>
      <c r="D498" s="195" t="s">
        <v>92</v>
      </c>
      <c r="E498" s="196"/>
      <c r="F498" s="196"/>
      <c r="G498" s="196"/>
      <c r="H498" s="197"/>
      <c r="I498" s="198" t="s">
        <v>102</v>
      </c>
      <c r="J498" s="198" t="s">
        <v>1</v>
      </c>
      <c r="K498" s="200" t="s">
        <v>93</v>
      </c>
      <c r="L498" s="201"/>
      <c r="M498" s="202"/>
      <c r="N498" s="206" t="s">
        <v>94</v>
      </c>
    </row>
    <row r="499" spans="1:14" x14ac:dyDescent="0.25">
      <c r="B499" s="104" t="s">
        <v>95</v>
      </c>
      <c r="C499" s="104" t="s">
        <v>86</v>
      </c>
      <c r="D499" s="104" t="s">
        <v>96</v>
      </c>
      <c r="E499" s="104" t="s">
        <v>97</v>
      </c>
      <c r="F499" s="104" t="s">
        <v>98</v>
      </c>
      <c r="G499" s="104" t="s">
        <v>99</v>
      </c>
      <c r="H499" s="104" t="s">
        <v>100</v>
      </c>
      <c r="I499" s="199"/>
      <c r="J499" s="199"/>
      <c r="K499" s="203"/>
      <c r="L499" s="204"/>
      <c r="M499" s="205"/>
      <c r="N499" s="207"/>
    </row>
    <row r="500" spans="1:14" x14ac:dyDescent="0.25">
      <c r="A500" s="91">
        <f>A487+7</f>
        <v>442</v>
      </c>
      <c r="B500" s="214">
        <f>(C506-N$3)/7</f>
        <v>64</v>
      </c>
      <c r="C500" s="105">
        <f>(N$3+(A500))</f>
        <v>442</v>
      </c>
      <c r="D500" s="133"/>
      <c r="E500" s="133"/>
      <c r="F500" s="133"/>
      <c r="G500" s="133"/>
      <c r="H500" s="107">
        <f>SUM(D500:G500)</f>
        <v>0</v>
      </c>
      <c r="I500" s="108" t="e">
        <f>H500/N500</f>
        <v>#DIV/0!</v>
      </c>
      <c r="J500" s="133"/>
      <c r="K500" s="109" t="s">
        <v>101</v>
      </c>
      <c r="L500" s="109" t="s">
        <v>100</v>
      </c>
      <c r="M500" s="109" t="s">
        <v>102</v>
      </c>
      <c r="N500" s="104">
        <f>N487-M506</f>
        <v>0</v>
      </c>
    </row>
    <row r="501" spans="1:14" x14ac:dyDescent="0.25">
      <c r="A501" s="91">
        <f t="shared" ref="A501:A506" si="139">A488+7</f>
        <v>443</v>
      </c>
      <c r="B501" s="215"/>
      <c r="C501" s="105">
        <f t="shared" ref="C501:C506" si="140">(N$3+(A501))</f>
        <v>443</v>
      </c>
      <c r="D501" s="133"/>
      <c r="E501" s="133"/>
      <c r="F501" s="133"/>
      <c r="G501" s="133"/>
      <c r="H501" s="107">
        <f t="shared" ref="H501:H506" si="141">SUM(D501:G501)</f>
        <v>0</v>
      </c>
      <c r="I501" s="108" t="e">
        <f>H501/N500</f>
        <v>#DIV/0!</v>
      </c>
      <c r="J501" s="133"/>
      <c r="K501" s="109" t="s">
        <v>103</v>
      </c>
      <c r="L501" s="107">
        <f>SUM(D500:E506)</f>
        <v>0</v>
      </c>
      <c r="M501" s="110" t="e">
        <f>L501/L504</f>
        <v>#DIV/0!</v>
      </c>
      <c r="N501" s="104" t="s">
        <v>104</v>
      </c>
    </row>
    <row r="502" spans="1:14" x14ac:dyDescent="0.25">
      <c r="A502" s="91">
        <f t="shared" si="139"/>
        <v>444</v>
      </c>
      <c r="B502" s="215"/>
      <c r="C502" s="105">
        <f t="shared" si="140"/>
        <v>444</v>
      </c>
      <c r="D502" s="133"/>
      <c r="E502" s="133"/>
      <c r="F502" s="133"/>
      <c r="G502" s="133"/>
      <c r="H502" s="107">
        <f t="shared" si="141"/>
        <v>0</v>
      </c>
      <c r="I502" s="108" t="e">
        <f>H502/N500</f>
        <v>#DIV/0!</v>
      </c>
      <c r="J502" s="133"/>
      <c r="K502" s="109" t="s">
        <v>105</v>
      </c>
      <c r="L502" s="107">
        <f>SUM(F500:F506)</f>
        <v>0</v>
      </c>
      <c r="M502" s="110" t="e">
        <f>L502/L504</f>
        <v>#DIV/0!</v>
      </c>
      <c r="N502" s="224" t="e">
        <f>(L504/7)/N500</f>
        <v>#DIV/0!</v>
      </c>
    </row>
    <row r="503" spans="1:14" x14ac:dyDescent="0.25">
      <c r="A503" s="91">
        <f t="shared" si="139"/>
        <v>445</v>
      </c>
      <c r="B503" s="215"/>
      <c r="C503" s="105">
        <f t="shared" si="140"/>
        <v>445</v>
      </c>
      <c r="D503" s="133"/>
      <c r="E503" s="133"/>
      <c r="F503" s="133"/>
      <c r="G503" s="133"/>
      <c r="H503" s="107">
        <f t="shared" si="141"/>
        <v>0</v>
      </c>
      <c r="I503" s="108" t="e">
        <f>H503/N500</f>
        <v>#DIV/0!</v>
      </c>
      <c r="J503" s="133"/>
      <c r="K503" s="109" t="s">
        <v>106</v>
      </c>
      <c r="L503" s="107">
        <f>SUM(G500:G506)</f>
        <v>0</v>
      </c>
      <c r="M503" s="110" t="e">
        <f>L503/L504</f>
        <v>#DIV/0!</v>
      </c>
      <c r="N503" s="225"/>
    </row>
    <row r="504" spans="1:14" ht="15" customHeight="1" x14ac:dyDescent="0.25">
      <c r="A504" s="91">
        <f t="shared" si="139"/>
        <v>446</v>
      </c>
      <c r="B504" s="215"/>
      <c r="C504" s="105">
        <f t="shared" si="140"/>
        <v>446</v>
      </c>
      <c r="D504" s="133"/>
      <c r="E504" s="133"/>
      <c r="F504" s="133"/>
      <c r="G504" s="133"/>
      <c r="H504" s="107">
        <f t="shared" si="141"/>
        <v>0</v>
      </c>
      <c r="I504" s="108" t="e">
        <f>H504/N500</f>
        <v>#DIV/0!</v>
      </c>
      <c r="J504" s="133"/>
      <c r="K504" s="109" t="s">
        <v>100</v>
      </c>
      <c r="L504" s="220">
        <f>SUM(H500:H506)</f>
        <v>0</v>
      </c>
      <c r="M504" s="221"/>
      <c r="N504" s="226"/>
    </row>
    <row r="505" spans="1:14" x14ac:dyDescent="0.25">
      <c r="A505" s="91">
        <f t="shared" si="139"/>
        <v>447</v>
      </c>
      <c r="B505" s="215"/>
      <c r="C505" s="105">
        <f t="shared" si="140"/>
        <v>447</v>
      </c>
      <c r="D505" s="133"/>
      <c r="E505" s="133"/>
      <c r="F505" s="133"/>
      <c r="G505" s="133"/>
      <c r="H505" s="107">
        <f t="shared" si="141"/>
        <v>0</v>
      </c>
      <c r="I505" s="108" t="e">
        <f>H505/N500</f>
        <v>#DIV/0!</v>
      </c>
      <c r="J505" s="133"/>
      <c r="K505" s="109"/>
      <c r="L505" s="111"/>
      <c r="M505" s="195" t="s">
        <v>1</v>
      </c>
      <c r="N505" s="197"/>
    </row>
    <row r="506" spans="1:14" x14ac:dyDescent="0.25">
      <c r="A506" s="91">
        <f t="shared" si="139"/>
        <v>448</v>
      </c>
      <c r="B506" s="216"/>
      <c r="C506" s="105">
        <f t="shared" si="140"/>
        <v>448</v>
      </c>
      <c r="D506" s="133"/>
      <c r="E506" s="133"/>
      <c r="F506" s="133"/>
      <c r="G506" s="133"/>
      <c r="H506" s="107">
        <f t="shared" si="141"/>
        <v>0</v>
      </c>
      <c r="I506" s="108" t="e">
        <f>H506/N500</f>
        <v>#DIV/0!</v>
      </c>
      <c r="J506" s="133"/>
      <c r="K506" s="109"/>
      <c r="L506" s="104"/>
      <c r="M506" s="104">
        <f>SUM(J500:J506)</f>
        <v>0</v>
      </c>
      <c r="N506" s="112" t="e">
        <f>M506/N500</f>
        <v>#DIV/0!</v>
      </c>
    </row>
    <row r="507" spans="1:14" x14ac:dyDescent="0.25">
      <c r="B507" s="208"/>
      <c r="C507" s="209"/>
      <c r="D507" s="209"/>
      <c r="E507" s="209"/>
      <c r="F507" s="209"/>
      <c r="G507" s="209"/>
      <c r="H507" s="209"/>
      <c r="I507" s="209"/>
      <c r="J507" s="209"/>
      <c r="K507" s="209"/>
      <c r="L507" s="209"/>
      <c r="M507" s="209"/>
      <c r="N507" s="210"/>
    </row>
    <row r="508" spans="1:14" x14ac:dyDescent="0.25">
      <c r="B508" s="104">
        <f>B498</f>
        <v>0</v>
      </c>
      <c r="C508" s="104" t="str">
        <f>C498</f>
        <v>LSL</v>
      </c>
      <c r="D508" s="195" t="s">
        <v>92</v>
      </c>
      <c r="E508" s="196"/>
      <c r="F508" s="196"/>
      <c r="G508" s="196"/>
      <c r="H508" s="197"/>
      <c r="I508" s="198" t="s">
        <v>102</v>
      </c>
      <c r="J508" s="198" t="s">
        <v>1</v>
      </c>
      <c r="K508" s="200" t="s">
        <v>93</v>
      </c>
      <c r="L508" s="201"/>
      <c r="M508" s="202"/>
      <c r="N508" s="206" t="s">
        <v>94</v>
      </c>
    </row>
    <row r="509" spans="1:14" x14ac:dyDescent="0.25">
      <c r="B509" s="104" t="s">
        <v>95</v>
      </c>
      <c r="C509" s="104" t="s">
        <v>86</v>
      </c>
      <c r="D509" s="104" t="s">
        <v>96</v>
      </c>
      <c r="E509" s="104" t="s">
        <v>97</v>
      </c>
      <c r="F509" s="104" t="s">
        <v>98</v>
      </c>
      <c r="G509" s="104" t="s">
        <v>99</v>
      </c>
      <c r="H509" s="104" t="s">
        <v>100</v>
      </c>
      <c r="I509" s="199"/>
      <c r="J509" s="199"/>
      <c r="K509" s="203"/>
      <c r="L509" s="204"/>
      <c r="M509" s="205"/>
      <c r="N509" s="207"/>
    </row>
    <row r="510" spans="1:14" x14ac:dyDescent="0.25">
      <c r="A510" s="91">
        <f>A500+7</f>
        <v>449</v>
      </c>
      <c r="B510" s="214">
        <f>(C516-N$3)/7</f>
        <v>65</v>
      </c>
      <c r="C510" s="105">
        <f>(N$3+(A510))</f>
        <v>449</v>
      </c>
      <c r="D510" s="133"/>
      <c r="E510" s="133"/>
      <c r="F510" s="133"/>
      <c r="G510" s="133"/>
      <c r="H510" s="107">
        <f>SUM(D510:G510)</f>
        <v>0</v>
      </c>
      <c r="I510" s="108" t="e">
        <f>H510/N510</f>
        <v>#DIV/0!</v>
      </c>
      <c r="J510" s="133"/>
      <c r="K510" s="109" t="s">
        <v>101</v>
      </c>
      <c r="L510" s="109" t="s">
        <v>100</v>
      </c>
      <c r="M510" s="109" t="s">
        <v>102</v>
      </c>
      <c r="N510" s="104">
        <f>N500-M516</f>
        <v>0</v>
      </c>
    </row>
    <row r="511" spans="1:14" x14ac:dyDescent="0.25">
      <c r="A511" s="91">
        <f t="shared" ref="A511:A516" si="142">A501+7</f>
        <v>450</v>
      </c>
      <c r="B511" s="215"/>
      <c r="C511" s="105">
        <f t="shared" ref="C511:C516" si="143">(N$3+(A511))</f>
        <v>450</v>
      </c>
      <c r="D511" s="133"/>
      <c r="E511" s="133"/>
      <c r="F511" s="133"/>
      <c r="G511" s="133"/>
      <c r="H511" s="107">
        <f t="shared" ref="H511:H516" si="144">SUM(D511:G511)</f>
        <v>0</v>
      </c>
      <c r="I511" s="108" t="e">
        <f>H511/N510</f>
        <v>#DIV/0!</v>
      </c>
      <c r="J511" s="133"/>
      <c r="K511" s="109" t="s">
        <v>103</v>
      </c>
      <c r="L511" s="107">
        <f>SUM(D510:E516)</f>
        <v>0</v>
      </c>
      <c r="M511" s="110" t="e">
        <f>L511/L514</f>
        <v>#DIV/0!</v>
      </c>
      <c r="N511" s="104" t="s">
        <v>104</v>
      </c>
    </row>
    <row r="512" spans="1:14" x14ac:dyDescent="0.25">
      <c r="A512" s="91">
        <f t="shared" si="142"/>
        <v>451</v>
      </c>
      <c r="B512" s="215"/>
      <c r="C512" s="105">
        <f t="shared" si="143"/>
        <v>451</v>
      </c>
      <c r="D512" s="133"/>
      <c r="E512" s="133"/>
      <c r="F512" s="133"/>
      <c r="G512" s="133"/>
      <c r="H512" s="107">
        <f t="shared" si="144"/>
        <v>0</v>
      </c>
      <c r="I512" s="108" t="e">
        <f>H512/N510</f>
        <v>#DIV/0!</v>
      </c>
      <c r="J512" s="133"/>
      <c r="K512" s="109" t="s">
        <v>105</v>
      </c>
      <c r="L512" s="107">
        <f>SUM(F510:F516)</f>
        <v>0</v>
      </c>
      <c r="M512" s="110" t="e">
        <f>L512/L514</f>
        <v>#DIV/0!</v>
      </c>
      <c r="N512" s="224" t="e">
        <f>(L514/7)/N510</f>
        <v>#DIV/0!</v>
      </c>
    </row>
    <row r="513" spans="1:14" x14ac:dyDescent="0.25">
      <c r="A513" s="91">
        <f t="shared" si="142"/>
        <v>452</v>
      </c>
      <c r="B513" s="215"/>
      <c r="C513" s="105">
        <f t="shared" si="143"/>
        <v>452</v>
      </c>
      <c r="D513" s="133"/>
      <c r="E513" s="133"/>
      <c r="F513" s="133"/>
      <c r="G513" s="133"/>
      <c r="H513" s="107">
        <f t="shared" si="144"/>
        <v>0</v>
      </c>
      <c r="I513" s="108" t="e">
        <f>H513/N510</f>
        <v>#DIV/0!</v>
      </c>
      <c r="J513" s="133"/>
      <c r="K513" s="109" t="s">
        <v>106</v>
      </c>
      <c r="L513" s="107">
        <f>SUM(G510:G516)</f>
        <v>0</v>
      </c>
      <c r="M513" s="110" t="e">
        <f>L513/L514</f>
        <v>#DIV/0!</v>
      </c>
      <c r="N513" s="225"/>
    </row>
    <row r="514" spans="1:14" ht="15" customHeight="1" x14ac:dyDescent="0.25">
      <c r="A514" s="91">
        <f t="shared" si="142"/>
        <v>453</v>
      </c>
      <c r="B514" s="215"/>
      <c r="C514" s="105">
        <f t="shared" si="143"/>
        <v>453</v>
      </c>
      <c r="D514" s="133"/>
      <c r="E514" s="133"/>
      <c r="F514" s="133"/>
      <c r="G514" s="133"/>
      <c r="H514" s="107">
        <f t="shared" si="144"/>
        <v>0</v>
      </c>
      <c r="I514" s="108" t="e">
        <f>H514/N510</f>
        <v>#DIV/0!</v>
      </c>
      <c r="J514" s="133"/>
      <c r="K514" s="109" t="s">
        <v>100</v>
      </c>
      <c r="L514" s="220">
        <f>SUM(H510:H516)</f>
        <v>0</v>
      </c>
      <c r="M514" s="221"/>
      <c r="N514" s="226"/>
    </row>
    <row r="515" spans="1:14" x14ac:dyDescent="0.25">
      <c r="A515" s="91">
        <f t="shared" si="142"/>
        <v>454</v>
      </c>
      <c r="B515" s="215"/>
      <c r="C515" s="105">
        <f t="shared" si="143"/>
        <v>454</v>
      </c>
      <c r="D515" s="133"/>
      <c r="E515" s="133"/>
      <c r="F515" s="133"/>
      <c r="G515" s="133"/>
      <c r="H515" s="107">
        <f t="shared" si="144"/>
        <v>0</v>
      </c>
      <c r="I515" s="108" t="e">
        <f>H515/N510</f>
        <v>#DIV/0!</v>
      </c>
      <c r="J515" s="133"/>
      <c r="K515" s="109"/>
      <c r="L515" s="111"/>
      <c r="M515" s="195" t="s">
        <v>1</v>
      </c>
      <c r="N515" s="197"/>
    </row>
    <row r="516" spans="1:14" x14ac:dyDescent="0.25">
      <c r="A516" s="91">
        <f t="shared" si="142"/>
        <v>455</v>
      </c>
      <c r="B516" s="216"/>
      <c r="C516" s="105">
        <f t="shared" si="143"/>
        <v>455</v>
      </c>
      <c r="D516" s="133"/>
      <c r="E516" s="133"/>
      <c r="F516" s="133"/>
      <c r="G516" s="133"/>
      <c r="H516" s="107">
        <f t="shared" si="144"/>
        <v>0</v>
      </c>
      <c r="I516" s="108" t="e">
        <f>H516/N510</f>
        <v>#DIV/0!</v>
      </c>
      <c r="J516" s="133"/>
      <c r="K516" s="109"/>
      <c r="L516" s="104"/>
      <c r="M516" s="104">
        <f>SUM(J510:J516)</f>
        <v>0</v>
      </c>
      <c r="N516" s="112" t="e">
        <f>M516/N510</f>
        <v>#DIV/0!</v>
      </c>
    </row>
    <row r="517" spans="1:14" x14ac:dyDescent="0.25">
      <c r="B517" s="208"/>
      <c r="C517" s="209"/>
      <c r="D517" s="209"/>
      <c r="E517" s="209"/>
      <c r="F517" s="209"/>
      <c r="G517" s="209"/>
      <c r="H517" s="209"/>
      <c r="I517" s="209"/>
      <c r="J517" s="209"/>
      <c r="K517" s="209"/>
      <c r="L517" s="209"/>
      <c r="M517" s="209"/>
      <c r="N517" s="210"/>
    </row>
    <row r="518" spans="1:14" x14ac:dyDescent="0.25">
      <c r="B518" s="104">
        <f>B508</f>
        <v>0</v>
      </c>
      <c r="C518" s="104" t="str">
        <f>C508</f>
        <v>LSL</v>
      </c>
      <c r="D518" s="195" t="s">
        <v>92</v>
      </c>
      <c r="E518" s="196"/>
      <c r="F518" s="196"/>
      <c r="G518" s="196"/>
      <c r="H518" s="197"/>
      <c r="I518" s="198" t="s">
        <v>102</v>
      </c>
      <c r="J518" s="198" t="s">
        <v>1</v>
      </c>
      <c r="K518" s="200" t="s">
        <v>93</v>
      </c>
      <c r="L518" s="201"/>
      <c r="M518" s="202"/>
      <c r="N518" s="206" t="s">
        <v>94</v>
      </c>
    </row>
    <row r="519" spans="1:14" x14ac:dyDescent="0.25">
      <c r="B519" s="104" t="s">
        <v>95</v>
      </c>
      <c r="C519" s="104" t="s">
        <v>86</v>
      </c>
      <c r="D519" s="104" t="s">
        <v>96</v>
      </c>
      <c r="E519" s="104" t="s">
        <v>97</v>
      </c>
      <c r="F519" s="104" t="s">
        <v>98</v>
      </c>
      <c r="G519" s="104" t="s">
        <v>99</v>
      </c>
      <c r="H519" s="104" t="s">
        <v>100</v>
      </c>
      <c r="I519" s="199"/>
      <c r="J519" s="199"/>
      <c r="K519" s="203"/>
      <c r="L519" s="204"/>
      <c r="M519" s="205"/>
      <c r="N519" s="207"/>
    </row>
    <row r="520" spans="1:14" x14ac:dyDescent="0.25">
      <c r="A520" s="91">
        <f>A510+7</f>
        <v>456</v>
      </c>
      <c r="B520" s="214">
        <f>(C526-N$3)/7</f>
        <v>66</v>
      </c>
      <c r="C520" s="105">
        <f>(N$3+(A520))</f>
        <v>456</v>
      </c>
      <c r="D520" s="133"/>
      <c r="E520" s="133"/>
      <c r="F520" s="133"/>
      <c r="G520" s="133"/>
      <c r="H520" s="107">
        <f>SUM(D520:G520)</f>
        <v>0</v>
      </c>
      <c r="I520" s="108" t="e">
        <f>H520/N520</f>
        <v>#DIV/0!</v>
      </c>
      <c r="J520" s="133"/>
      <c r="K520" s="109" t="s">
        <v>101</v>
      </c>
      <c r="L520" s="109" t="s">
        <v>100</v>
      </c>
      <c r="M520" s="109" t="s">
        <v>102</v>
      </c>
      <c r="N520" s="104">
        <f>N510-M526</f>
        <v>0</v>
      </c>
    </row>
    <row r="521" spans="1:14" x14ac:dyDescent="0.25">
      <c r="A521" s="91">
        <f t="shared" ref="A521:A526" si="145">A511+7</f>
        <v>457</v>
      </c>
      <c r="B521" s="215"/>
      <c r="C521" s="105">
        <f t="shared" ref="C521:C526" si="146">(N$3+(A521))</f>
        <v>457</v>
      </c>
      <c r="D521" s="133"/>
      <c r="E521" s="133"/>
      <c r="F521" s="133"/>
      <c r="G521" s="133"/>
      <c r="H521" s="107">
        <f t="shared" ref="H521:H526" si="147">SUM(D521:G521)</f>
        <v>0</v>
      </c>
      <c r="I521" s="108" t="e">
        <f>H521/N520</f>
        <v>#DIV/0!</v>
      </c>
      <c r="J521" s="133"/>
      <c r="K521" s="109" t="s">
        <v>103</v>
      </c>
      <c r="L521" s="107">
        <f>SUM(D520:E526)</f>
        <v>0</v>
      </c>
      <c r="M521" s="110" t="e">
        <f>L521/L524</f>
        <v>#DIV/0!</v>
      </c>
      <c r="N521" s="104" t="s">
        <v>104</v>
      </c>
    </row>
    <row r="522" spans="1:14" x14ac:dyDescent="0.25">
      <c r="A522" s="91">
        <f t="shared" si="145"/>
        <v>458</v>
      </c>
      <c r="B522" s="215"/>
      <c r="C522" s="105">
        <f t="shared" si="146"/>
        <v>458</v>
      </c>
      <c r="D522" s="133"/>
      <c r="E522" s="133"/>
      <c r="F522" s="133"/>
      <c r="G522" s="133"/>
      <c r="H522" s="107">
        <f t="shared" si="147"/>
        <v>0</v>
      </c>
      <c r="I522" s="108" t="e">
        <f>H522/N520</f>
        <v>#DIV/0!</v>
      </c>
      <c r="J522" s="133"/>
      <c r="K522" s="109" t="s">
        <v>105</v>
      </c>
      <c r="L522" s="107">
        <f>SUM(F520:F526)</f>
        <v>0</v>
      </c>
      <c r="M522" s="110" t="e">
        <f>L522/L524</f>
        <v>#DIV/0!</v>
      </c>
      <c r="N522" s="217" t="e">
        <f>(L524/7)/N520</f>
        <v>#DIV/0!</v>
      </c>
    </row>
    <row r="523" spans="1:14" x14ac:dyDescent="0.25">
      <c r="A523" s="91">
        <f t="shared" si="145"/>
        <v>459</v>
      </c>
      <c r="B523" s="215"/>
      <c r="C523" s="105">
        <f t="shared" si="146"/>
        <v>459</v>
      </c>
      <c r="D523" s="133"/>
      <c r="E523" s="133"/>
      <c r="F523" s="133"/>
      <c r="G523" s="133"/>
      <c r="H523" s="107">
        <f t="shared" si="147"/>
        <v>0</v>
      </c>
      <c r="I523" s="108" t="e">
        <f>H523/N520</f>
        <v>#DIV/0!</v>
      </c>
      <c r="J523" s="133"/>
      <c r="K523" s="109" t="s">
        <v>106</v>
      </c>
      <c r="L523" s="107">
        <f>SUM(G520:G526)</f>
        <v>0</v>
      </c>
      <c r="M523" s="110" t="e">
        <f>L523/L524</f>
        <v>#DIV/0!</v>
      </c>
      <c r="N523" s="218"/>
    </row>
    <row r="524" spans="1:14" ht="15" customHeight="1" x14ac:dyDescent="0.25">
      <c r="A524" s="91">
        <f t="shared" si="145"/>
        <v>460</v>
      </c>
      <c r="B524" s="215"/>
      <c r="C524" s="105">
        <f t="shared" si="146"/>
        <v>460</v>
      </c>
      <c r="D524" s="133"/>
      <c r="E524" s="133"/>
      <c r="F524" s="133"/>
      <c r="G524" s="133"/>
      <c r="H524" s="107">
        <f t="shared" si="147"/>
        <v>0</v>
      </c>
      <c r="I524" s="108" t="e">
        <f>H524/N520</f>
        <v>#DIV/0!</v>
      </c>
      <c r="J524" s="133"/>
      <c r="K524" s="109" t="s">
        <v>100</v>
      </c>
      <c r="L524" s="220">
        <f>SUM(H520:H526)</f>
        <v>0</v>
      </c>
      <c r="M524" s="221"/>
      <c r="N524" s="219"/>
    </row>
    <row r="525" spans="1:14" x14ac:dyDescent="0.25">
      <c r="A525" s="91">
        <f t="shared" si="145"/>
        <v>461</v>
      </c>
      <c r="B525" s="215"/>
      <c r="C525" s="105">
        <f t="shared" si="146"/>
        <v>461</v>
      </c>
      <c r="D525" s="133"/>
      <c r="E525" s="133"/>
      <c r="F525" s="133"/>
      <c r="G525" s="133"/>
      <c r="H525" s="107">
        <f t="shared" si="147"/>
        <v>0</v>
      </c>
      <c r="I525" s="108" t="e">
        <f>H525/N520</f>
        <v>#DIV/0!</v>
      </c>
      <c r="J525" s="133"/>
      <c r="K525" s="109"/>
      <c r="L525" s="111"/>
      <c r="M525" s="195" t="s">
        <v>1</v>
      </c>
      <c r="N525" s="197"/>
    </row>
    <row r="526" spans="1:14" x14ac:dyDescent="0.25">
      <c r="A526" s="91">
        <f t="shared" si="145"/>
        <v>462</v>
      </c>
      <c r="B526" s="216"/>
      <c r="C526" s="105">
        <f t="shared" si="146"/>
        <v>462</v>
      </c>
      <c r="D526" s="133"/>
      <c r="E526" s="133"/>
      <c r="F526" s="133"/>
      <c r="G526" s="133"/>
      <c r="H526" s="107">
        <f t="shared" si="147"/>
        <v>0</v>
      </c>
      <c r="I526" s="108" t="e">
        <f>H526/N520</f>
        <v>#DIV/0!</v>
      </c>
      <c r="J526" s="133"/>
      <c r="K526" s="109"/>
      <c r="L526" s="104"/>
      <c r="M526" s="104">
        <f>SUM(J520:J526)</f>
        <v>0</v>
      </c>
      <c r="N526" s="112" t="e">
        <f>M526/N520</f>
        <v>#DIV/0!</v>
      </c>
    </row>
    <row r="527" spans="1:14" x14ac:dyDescent="0.25">
      <c r="B527" s="208"/>
      <c r="C527" s="209"/>
      <c r="D527" s="209"/>
      <c r="E527" s="209"/>
      <c r="F527" s="209"/>
      <c r="G527" s="209"/>
      <c r="H527" s="209"/>
      <c r="I527" s="209"/>
      <c r="J527" s="209"/>
      <c r="K527" s="209"/>
      <c r="L527" s="209"/>
      <c r="M527" s="209"/>
      <c r="N527" s="210"/>
    </row>
    <row r="528" spans="1:14" x14ac:dyDescent="0.25">
      <c r="B528" s="104">
        <f>B518</f>
        <v>0</v>
      </c>
      <c r="C528" s="104" t="str">
        <f>C518</f>
        <v>LSL</v>
      </c>
      <c r="D528" s="195" t="s">
        <v>92</v>
      </c>
      <c r="E528" s="196"/>
      <c r="F528" s="196"/>
      <c r="G528" s="196"/>
      <c r="H528" s="197"/>
      <c r="I528" s="198" t="s">
        <v>102</v>
      </c>
      <c r="J528" s="198" t="s">
        <v>1</v>
      </c>
      <c r="K528" s="200" t="s">
        <v>93</v>
      </c>
      <c r="L528" s="201"/>
      <c r="M528" s="202"/>
      <c r="N528" s="206" t="s">
        <v>94</v>
      </c>
    </row>
    <row r="529" spans="1:14" x14ac:dyDescent="0.25">
      <c r="B529" s="104" t="s">
        <v>95</v>
      </c>
      <c r="C529" s="104" t="s">
        <v>86</v>
      </c>
      <c r="D529" s="104" t="s">
        <v>96</v>
      </c>
      <c r="E529" s="104" t="s">
        <v>97</v>
      </c>
      <c r="F529" s="104" t="s">
        <v>98</v>
      </c>
      <c r="G529" s="104" t="s">
        <v>99</v>
      </c>
      <c r="H529" s="104" t="s">
        <v>100</v>
      </c>
      <c r="I529" s="199"/>
      <c r="J529" s="199"/>
      <c r="K529" s="203"/>
      <c r="L529" s="204"/>
      <c r="M529" s="205"/>
      <c r="N529" s="207"/>
    </row>
    <row r="530" spans="1:14" x14ac:dyDescent="0.25">
      <c r="A530" s="91">
        <f>A520+7</f>
        <v>463</v>
      </c>
      <c r="B530" s="214">
        <f>(C536-N$3)/7</f>
        <v>67</v>
      </c>
      <c r="C530" s="105">
        <f>(N$3+(A530))</f>
        <v>463</v>
      </c>
      <c r="D530" s="133"/>
      <c r="E530" s="133"/>
      <c r="F530" s="133"/>
      <c r="G530" s="133"/>
      <c r="H530" s="107">
        <v>0</v>
      </c>
      <c r="I530" s="108" t="e">
        <v>#DIV/0!</v>
      </c>
      <c r="J530" s="133"/>
      <c r="K530" s="109" t="s">
        <v>101</v>
      </c>
      <c r="L530" s="109" t="s">
        <v>100</v>
      </c>
      <c r="M530" s="109" t="s">
        <v>102</v>
      </c>
      <c r="N530" s="104">
        <f>N520-M536</f>
        <v>0</v>
      </c>
    </row>
    <row r="531" spans="1:14" x14ac:dyDescent="0.25">
      <c r="A531" s="91">
        <f t="shared" ref="A531:A536" si="148">A521+7</f>
        <v>464</v>
      </c>
      <c r="B531" s="215"/>
      <c r="C531" s="105">
        <f t="shared" ref="C531:C536" si="149">(N$3+(A531))</f>
        <v>464</v>
      </c>
      <c r="D531" s="133"/>
      <c r="E531" s="133"/>
      <c r="F531" s="133"/>
      <c r="G531" s="133"/>
      <c r="H531" s="107">
        <v>0</v>
      </c>
      <c r="I531" s="108" t="e">
        <v>#DIV/0!</v>
      </c>
      <c r="J531" s="133"/>
      <c r="K531" s="109" t="s">
        <v>103</v>
      </c>
      <c r="L531" s="107">
        <f>SUM(D530:E536)</f>
        <v>0</v>
      </c>
      <c r="M531" s="110" t="e">
        <f>L531/L534</f>
        <v>#DIV/0!</v>
      </c>
      <c r="N531" s="104" t="s">
        <v>104</v>
      </c>
    </row>
    <row r="532" spans="1:14" x14ac:dyDescent="0.25">
      <c r="A532" s="91">
        <f t="shared" si="148"/>
        <v>465</v>
      </c>
      <c r="B532" s="215"/>
      <c r="C532" s="105">
        <f t="shared" si="149"/>
        <v>465</v>
      </c>
      <c r="D532" s="133"/>
      <c r="E532" s="133"/>
      <c r="F532" s="133"/>
      <c r="G532" s="133"/>
      <c r="H532" s="107">
        <v>0</v>
      </c>
      <c r="I532" s="108" t="e">
        <v>#DIV/0!</v>
      </c>
      <c r="J532" s="133"/>
      <c r="K532" s="109" t="s">
        <v>105</v>
      </c>
      <c r="L532" s="107">
        <f>SUM(F530:F536)</f>
        <v>0</v>
      </c>
      <c r="M532" s="110" t="e">
        <f>L532/L534</f>
        <v>#DIV/0!</v>
      </c>
      <c r="N532" s="224" t="e">
        <f>(L534/7)/N530</f>
        <v>#DIV/0!</v>
      </c>
    </row>
    <row r="533" spans="1:14" x14ac:dyDescent="0.25">
      <c r="A533" s="91">
        <f t="shared" si="148"/>
        <v>466</v>
      </c>
      <c r="B533" s="215"/>
      <c r="C533" s="105">
        <f t="shared" si="149"/>
        <v>466</v>
      </c>
      <c r="D533" s="133"/>
      <c r="E533" s="133"/>
      <c r="F533" s="133"/>
      <c r="G533" s="133"/>
      <c r="H533" s="107">
        <v>0</v>
      </c>
      <c r="I533" s="108" t="e">
        <v>#DIV/0!</v>
      </c>
      <c r="J533" s="133"/>
      <c r="K533" s="109" t="s">
        <v>106</v>
      </c>
      <c r="L533" s="107">
        <f>SUM(G530:G536)</f>
        <v>0</v>
      </c>
      <c r="M533" s="110" t="e">
        <f>L533/L534</f>
        <v>#DIV/0!</v>
      </c>
      <c r="N533" s="225"/>
    </row>
    <row r="534" spans="1:14" ht="15" customHeight="1" x14ac:dyDescent="0.25">
      <c r="A534" s="91">
        <f t="shared" si="148"/>
        <v>467</v>
      </c>
      <c r="B534" s="215"/>
      <c r="C534" s="105">
        <f t="shared" si="149"/>
        <v>467</v>
      </c>
      <c r="D534" s="133"/>
      <c r="E534" s="133"/>
      <c r="F534" s="133"/>
      <c r="G534" s="133"/>
      <c r="H534" s="107">
        <v>0</v>
      </c>
      <c r="I534" s="108" t="e">
        <v>#DIV/0!</v>
      </c>
      <c r="J534" s="133"/>
      <c r="K534" s="109" t="s">
        <v>100</v>
      </c>
      <c r="L534" s="220">
        <f>SUM(H530:H536)</f>
        <v>0</v>
      </c>
      <c r="M534" s="221"/>
      <c r="N534" s="226"/>
    </row>
    <row r="535" spans="1:14" x14ac:dyDescent="0.25">
      <c r="A535" s="91">
        <f t="shared" si="148"/>
        <v>468</v>
      </c>
      <c r="B535" s="215"/>
      <c r="C535" s="105">
        <f t="shared" si="149"/>
        <v>468</v>
      </c>
      <c r="D535" s="133"/>
      <c r="E535" s="133"/>
      <c r="F535" s="133"/>
      <c r="G535" s="133"/>
      <c r="H535" s="107">
        <v>0</v>
      </c>
      <c r="I535" s="108" t="e">
        <v>#DIV/0!</v>
      </c>
      <c r="J535" s="133"/>
      <c r="K535" s="109"/>
      <c r="L535" s="111"/>
      <c r="M535" s="195" t="s">
        <v>1</v>
      </c>
      <c r="N535" s="197"/>
    </row>
    <row r="536" spans="1:14" x14ac:dyDescent="0.25">
      <c r="A536" s="91">
        <f t="shared" si="148"/>
        <v>469</v>
      </c>
      <c r="B536" s="216"/>
      <c r="C536" s="105">
        <f t="shared" si="149"/>
        <v>469</v>
      </c>
      <c r="D536" s="133"/>
      <c r="E536" s="133"/>
      <c r="F536" s="133"/>
      <c r="G536" s="133"/>
      <c r="H536" s="107">
        <v>0</v>
      </c>
      <c r="I536" s="108" t="e">
        <v>#DIV/0!</v>
      </c>
      <c r="J536" s="133"/>
      <c r="K536" s="109"/>
      <c r="L536" s="104"/>
      <c r="M536" s="104">
        <f>SUM(J530:J536)</f>
        <v>0</v>
      </c>
      <c r="N536" s="112" t="e">
        <f>M536/N530</f>
        <v>#DIV/0!</v>
      </c>
    </row>
    <row r="537" spans="1:14" x14ac:dyDescent="0.25">
      <c r="B537" s="208"/>
      <c r="C537" s="209"/>
      <c r="D537" s="209"/>
      <c r="E537" s="209"/>
      <c r="F537" s="209"/>
      <c r="G537" s="209"/>
      <c r="H537" s="209"/>
      <c r="I537" s="209"/>
      <c r="J537" s="209"/>
      <c r="K537" s="209"/>
      <c r="L537" s="209"/>
      <c r="M537" s="209"/>
      <c r="N537" s="210"/>
    </row>
    <row r="538" spans="1:14" x14ac:dyDescent="0.25">
      <c r="B538" s="104">
        <f>B528</f>
        <v>0</v>
      </c>
      <c r="C538" s="104" t="str">
        <f>C528</f>
        <v>LSL</v>
      </c>
      <c r="D538" s="195" t="s">
        <v>92</v>
      </c>
      <c r="E538" s="196"/>
      <c r="F538" s="196"/>
      <c r="G538" s="196"/>
      <c r="H538" s="197"/>
      <c r="I538" s="198" t="s">
        <v>102</v>
      </c>
      <c r="J538" s="198" t="s">
        <v>1</v>
      </c>
      <c r="K538" s="200" t="s">
        <v>93</v>
      </c>
      <c r="L538" s="201"/>
      <c r="M538" s="202"/>
      <c r="N538" s="206" t="s">
        <v>94</v>
      </c>
    </row>
    <row r="539" spans="1:14" x14ac:dyDescent="0.25">
      <c r="B539" s="104" t="s">
        <v>95</v>
      </c>
      <c r="C539" s="104" t="s">
        <v>86</v>
      </c>
      <c r="D539" s="104" t="s">
        <v>96</v>
      </c>
      <c r="E539" s="104" t="s">
        <v>97</v>
      </c>
      <c r="F539" s="104" t="s">
        <v>98</v>
      </c>
      <c r="G539" s="104" t="s">
        <v>99</v>
      </c>
      <c r="H539" s="104" t="s">
        <v>100</v>
      </c>
      <c r="I539" s="199"/>
      <c r="J539" s="199"/>
      <c r="K539" s="203"/>
      <c r="L539" s="204"/>
      <c r="M539" s="205"/>
      <c r="N539" s="207"/>
    </row>
    <row r="540" spans="1:14" x14ac:dyDescent="0.25">
      <c r="A540" s="91">
        <f>A530+7</f>
        <v>470</v>
      </c>
      <c r="B540" s="214">
        <f>(C546-N$3)/7</f>
        <v>68</v>
      </c>
      <c r="C540" s="105">
        <f>(N$3+(A540))</f>
        <v>470</v>
      </c>
      <c r="D540" s="133"/>
      <c r="E540" s="133"/>
      <c r="F540" s="133"/>
      <c r="G540" s="133"/>
      <c r="H540" s="107">
        <f>SUM(D540:G540)</f>
        <v>0</v>
      </c>
      <c r="I540" s="108" t="e">
        <f>H540/N540</f>
        <v>#DIV/0!</v>
      </c>
      <c r="J540" s="133"/>
      <c r="K540" s="109" t="s">
        <v>101</v>
      </c>
      <c r="L540" s="109" t="s">
        <v>100</v>
      </c>
      <c r="M540" s="109" t="s">
        <v>102</v>
      </c>
      <c r="N540" s="104">
        <f>N530-M546</f>
        <v>0</v>
      </c>
    </row>
    <row r="541" spans="1:14" x14ac:dyDescent="0.25">
      <c r="A541" s="91">
        <f t="shared" ref="A541:A546" si="150">A531+7</f>
        <v>471</v>
      </c>
      <c r="B541" s="215"/>
      <c r="C541" s="105">
        <f t="shared" ref="C541:C546" si="151">(N$3+(A541))</f>
        <v>471</v>
      </c>
      <c r="D541" s="133"/>
      <c r="E541" s="133"/>
      <c r="F541" s="133"/>
      <c r="G541" s="133"/>
      <c r="H541" s="107">
        <f t="shared" ref="H541:H546" si="152">SUM(D541:G541)</f>
        <v>0</v>
      </c>
      <c r="I541" s="108" t="e">
        <f>H541/N540</f>
        <v>#DIV/0!</v>
      </c>
      <c r="J541" s="133"/>
      <c r="K541" s="109" t="s">
        <v>103</v>
      </c>
      <c r="L541" s="107">
        <f>SUM(D540:E546)</f>
        <v>0</v>
      </c>
      <c r="M541" s="110" t="e">
        <f>L541/L544</f>
        <v>#DIV/0!</v>
      </c>
      <c r="N541" s="104" t="s">
        <v>104</v>
      </c>
    </row>
    <row r="542" spans="1:14" x14ac:dyDescent="0.25">
      <c r="A542" s="91">
        <f t="shared" si="150"/>
        <v>472</v>
      </c>
      <c r="B542" s="215"/>
      <c r="C542" s="105">
        <f t="shared" si="151"/>
        <v>472</v>
      </c>
      <c r="D542" s="133"/>
      <c r="E542" s="133"/>
      <c r="F542" s="133"/>
      <c r="G542" s="133"/>
      <c r="H542" s="107">
        <f t="shared" si="152"/>
        <v>0</v>
      </c>
      <c r="I542" s="108" t="e">
        <f>H542/N540</f>
        <v>#DIV/0!</v>
      </c>
      <c r="J542" s="133"/>
      <c r="K542" s="109" t="s">
        <v>105</v>
      </c>
      <c r="L542" s="107">
        <f>SUM(F540:F546)</f>
        <v>0</v>
      </c>
      <c r="M542" s="110" t="e">
        <f>L542/L544</f>
        <v>#DIV/0!</v>
      </c>
      <c r="N542" s="217" t="e">
        <f>(L544/7)/N540</f>
        <v>#DIV/0!</v>
      </c>
    </row>
    <row r="543" spans="1:14" x14ac:dyDescent="0.25">
      <c r="A543" s="91">
        <f t="shared" si="150"/>
        <v>473</v>
      </c>
      <c r="B543" s="215"/>
      <c r="C543" s="105">
        <f t="shared" si="151"/>
        <v>473</v>
      </c>
      <c r="D543" s="133"/>
      <c r="E543" s="133"/>
      <c r="F543" s="133"/>
      <c r="G543" s="133"/>
      <c r="H543" s="107">
        <f t="shared" si="152"/>
        <v>0</v>
      </c>
      <c r="I543" s="108" t="e">
        <f>H543/N540</f>
        <v>#DIV/0!</v>
      </c>
      <c r="J543" s="133"/>
      <c r="K543" s="109" t="s">
        <v>106</v>
      </c>
      <c r="L543" s="107">
        <f>SUM(G540:G546)</f>
        <v>0</v>
      </c>
      <c r="M543" s="110" t="e">
        <f>L543/L544</f>
        <v>#DIV/0!</v>
      </c>
      <c r="N543" s="218"/>
    </row>
    <row r="544" spans="1:14" ht="15" customHeight="1" x14ac:dyDescent="0.25">
      <c r="A544" s="91">
        <f t="shared" si="150"/>
        <v>474</v>
      </c>
      <c r="B544" s="215"/>
      <c r="C544" s="105">
        <f t="shared" si="151"/>
        <v>474</v>
      </c>
      <c r="D544" s="133"/>
      <c r="E544" s="133"/>
      <c r="F544" s="133"/>
      <c r="G544" s="133"/>
      <c r="H544" s="107">
        <f t="shared" si="152"/>
        <v>0</v>
      </c>
      <c r="I544" s="108" t="e">
        <f>H544/N540</f>
        <v>#DIV/0!</v>
      </c>
      <c r="J544" s="133"/>
      <c r="K544" s="109" t="s">
        <v>100</v>
      </c>
      <c r="L544" s="220">
        <f>SUM(H540:H546)</f>
        <v>0</v>
      </c>
      <c r="M544" s="221"/>
      <c r="N544" s="219"/>
    </row>
    <row r="545" spans="1:14" x14ac:dyDescent="0.25">
      <c r="A545" s="91">
        <f t="shared" si="150"/>
        <v>475</v>
      </c>
      <c r="B545" s="215"/>
      <c r="C545" s="105">
        <f t="shared" si="151"/>
        <v>475</v>
      </c>
      <c r="D545" s="133"/>
      <c r="E545" s="133"/>
      <c r="F545" s="133"/>
      <c r="G545" s="133"/>
      <c r="H545" s="107">
        <f t="shared" si="152"/>
        <v>0</v>
      </c>
      <c r="I545" s="108" t="e">
        <f>H545/N540</f>
        <v>#DIV/0!</v>
      </c>
      <c r="J545" s="133"/>
      <c r="K545" s="109"/>
      <c r="L545" s="111"/>
      <c r="M545" s="195" t="s">
        <v>1</v>
      </c>
      <c r="N545" s="197"/>
    </row>
    <row r="546" spans="1:14" x14ac:dyDescent="0.25">
      <c r="A546" s="91">
        <f t="shared" si="150"/>
        <v>476</v>
      </c>
      <c r="B546" s="216"/>
      <c r="C546" s="105">
        <f t="shared" si="151"/>
        <v>476</v>
      </c>
      <c r="D546" s="133"/>
      <c r="E546" s="133"/>
      <c r="F546" s="133"/>
      <c r="G546" s="133"/>
      <c r="H546" s="107">
        <f t="shared" si="152"/>
        <v>0</v>
      </c>
      <c r="I546" s="108" t="e">
        <f>H546/N540</f>
        <v>#DIV/0!</v>
      </c>
      <c r="J546" s="133"/>
      <c r="K546" s="109"/>
      <c r="L546" s="104"/>
      <c r="M546" s="104">
        <f>SUM(J540:J546)</f>
        <v>0</v>
      </c>
      <c r="N546" s="112" t="e">
        <f>M546/N540</f>
        <v>#DIV/0!</v>
      </c>
    </row>
    <row r="547" spans="1:14" x14ac:dyDescent="0.25">
      <c r="B547" s="208"/>
      <c r="C547" s="209"/>
      <c r="D547" s="209"/>
      <c r="E547" s="209"/>
      <c r="F547" s="209"/>
      <c r="G547" s="209"/>
      <c r="H547" s="209"/>
      <c r="I547" s="209"/>
      <c r="J547" s="209"/>
      <c r="K547" s="209"/>
      <c r="L547" s="209"/>
      <c r="M547" s="209"/>
      <c r="N547" s="210"/>
    </row>
    <row r="548" spans="1:14" x14ac:dyDescent="0.25">
      <c r="B548" s="104">
        <f>B538</f>
        <v>0</v>
      </c>
      <c r="C548" s="104" t="str">
        <f>C538</f>
        <v>LSL</v>
      </c>
      <c r="D548" s="195" t="s">
        <v>92</v>
      </c>
      <c r="E548" s="196"/>
      <c r="F548" s="196"/>
      <c r="G548" s="196"/>
      <c r="H548" s="197"/>
      <c r="I548" s="198" t="s">
        <v>102</v>
      </c>
      <c r="J548" s="198" t="s">
        <v>1</v>
      </c>
      <c r="K548" s="200" t="s">
        <v>93</v>
      </c>
      <c r="L548" s="201"/>
      <c r="M548" s="202"/>
      <c r="N548" s="206" t="s">
        <v>94</v>
      </c>
    </row>
    <row r="549" spans="1:14" x14ac:dyDescent="0.25">
      <c r="B549" s="104" t="s">
        <v>95</v>
      </c>
      <c r="C549" s="104" t="s">
        <v>86</v>
      </c>
      <c r="D549" s="104" t="s">
        <v>96</v>
      </c>
      <c r="E549" s="104" t="s">
        <v>97</v>
      </c>
      <c r="F549" s="104" t="s">
        <v>98</v>
      </c>
      <c r="G549" s="104" t="s">
        <v>99</v>
      </c>
      <c r="H549" s="104" t="s">
        <v>100</v>
      </c>
      <c r="I549" s="199"/>
      <c r="J549" s="199"/>
      <c r="K549" s="203"/>
      <c r="L549" s="204"/>
      <c r="M549" s="205"/>
      <c r="N549" s="207"/>
    </row>
    <row r="550" spans="1:14" x14ac:dyDescent="0.25">
      <c r="A550" s="91">
        <f>A540+7</f>
        <v>477</v>
      </c>
      <c r="B550" s="214">
        <f>(C556-N$3)/7</f>
        <v>69</v>
      </c>
      <c r="C550" s="105">
        <f>(N$3+(A550))</f>
        <v>477</v>
      </c>
      <c r="D550" s="133"/>
      <c r="E550" s="133"/>
      <c r="F550" s="133"/>
      <c r="G550" s="133"/>
      <c r="H550" s="107">
        <f>SUM(D550:G550)</f>
        <v>0</v>
      </c>
      <c r="I550" s="108" t="e">
        <f>H550/N550</f>
        <v>#DIV/0!</v>
      </c>
      <c r="J550" s="133"/>
      <c r="K550" s="109" t="s">
        <v>101</v>
      </c>
      <c r="L550" s="109" t="s">
        <v>100</v>
      </c>
      <c r="M550" s="109" t="s">
        <v>102</v>
      </c>
      <c r="N550" s="104">
        <f>N540-M556</f>
        <v>0</v>
      </c>
    </row>
    <row r="551" spans="1:14" x14ac:dyDescent="0.25">
      <c r="A551" s="91">
        <f t="shared" ref="A551:A556" si="153">A541+7</f>
        <v>478</v>
      </c>
      <c r="B551" s="215"/>
      <c r="C551" s="105">
        <f t="shared" ref="C551:C556" si="154">(N$3+(A551))</f>
        <v>478</v>
      </c>
      <c r="D551" s="133"/>
      <c r="E551" s="133"/>
      <c r="F551" s="133"/>
      <c r="G551" s="133"/>
      <c r="H551" s="107">
        <f t="shared" ref="H551:H556" si="155">SUM(D551:G551)</f>
        <v>0</v>
      </c>
      <c r="I551" s="108" t="e">
        <f>H551/N550</f>
        <v>#DIV/0!</v>
      </c>
      <c r="J551" s="133"/>
      <c r="K551" s="109" t="s">
        <v>103</v>
      </c>
      <c r="L551" s="107">
        <f>SUM(D550:E556)</f>
        <v>0</v>
      </c>
      <c r="M551" s="110" t="e">
        <f>L551/L554</f>
        <v>#DIV/0!</v>
      </c>
      <c r="N551" s="104" t="s">
        <v>104</v>
      </c>
    </row>
    <row r="552" spans="1:14" x14ac:dyDescent="0.25">
      <c r="A552" s="91">
        <f t="shared" si="153"/>
        <v>479</v>
      </c>
      <c r="B552" s="215"/>
      <c r="C552" s="105">
        <f t="shared" si="154"/>
        <v>479</v>
      </c>
      <c r="D552" s="133"/>
      <c r="E552" s="133"/>
      <c r="F552" s="133"/>
      <c r="G552" s="133"/>
      <c r="H552" s="107">
        <f t="shared" si="155"/>
        <v>0</v>
      </c>
      <c r="I552" s="108" t="e">
        <f>H552/N550</f>
        <v>#DIV/0!</v>
      </c>
      <c r="J552" s="133"/>
      <c r="K552" s="109" t="s">
        <v>105</v>
      </c>
      <c r="L552" s="107">
        <f>SUM(F550:F556)</f>
        <v>0</v>
      </c>
      <c r="M552" s="110" t="e">
        <f>L552/L554</f>
        <v>#DIV/0!</v>
      </c>
      <c r="N552" s="224" t="e">
        <f>(L554/7)/N550</f>
        <v>#DIV/0!</v>
      </c>
    </row>
    <row r="553" spans="1:14" x14ac:dyDescent="0.25">
      <c r="A553" s="91">
        <f t="shared" si="153"/>
        <v>480</v>
      </c>
      <c r="B553" s="215"/>
      <c r="C553" s="105">
        <f t="shared" si="154"/>
        <v>480</v>
      </c>
      <c r="D553" s="133"/>
      <c r="E553" s="133"/>
      <c r="F553" s="133"/>
      <c r="G553" s="133"/>
      <c r="H553" s="107">
        <f t="shared" si="155"/>
        <v>0</v>
      </c>
      <c r="I553" s="108" t="e">
        <f>H553/N550</f>
        <v>#DIV/0!</v>
      </c>
      <c r="J553" s="133"/>
      <c r="K553" s="109" t="s">
        <v>106</v>
      </c>
      <c r="L553" s="107">
        <f>SUM(G550:G556)</f>
        <v>0</v>
      </c>
      <c r="M553" s="110" t="e">
        <f>L553/L554</f>
        <v>#DIV/0!</v>
      </c>
      <c r="N553" s="225"/>
    </row>
    <row r="554" spans="1:14" ht="15" customHeight="1" x14ac:dyDescent="0.25">
      <c r="A554" s="91">
        <f t="shared" si="153"/>
        <v>481</v>
      </c>
      <c r="B554" s="215"/>
      <c r="C554" s="105">
        <f t="shared" si="154"/>
        <v>481</v>
      </c>
      <c r="D554" s="133"/>
      <c r="E554" s="133"/>
      <c r="F554" s="133"/>
      <c r="G554" s="133"/>
      <c r="H554" s="107">
        <f t="shared" si="155"/>
        <v>0</v>
      </c>
      <c r="I554" s="108" t="e">
        <f>H554/N550</f>
        <v>#DIV/0!</v>
      </c>
      <c r="J554" s="133"/>
      <c r="K554" s="109" t="s">
        <v>100</v>
      </c>
      <c r="L554" s="220">
        <f>SUM(H550:H556)</f>
        <v>0</v>
      </c>
      <c r="M554" s="221"/>
      <c r="N554" s="226"/>
    </row>
    <row r="555" spans="1:14" x14ac:dyDescent="0.25">
      <c r="A555" s="91">
        <f t="shared" si="153"/>
        <v>482</v>
      </c>
      <c r="B555" s="215"/>
      <c r="C555" s="105">
        <f t="shared" si="154"/>
        <v>482</v>
      </c>
      <c r="D555" s="133"/>
      <c r="E555" s="133"/>
      <c r="F555" s="133"/>
      <c r="G555" s="133"/>
      <c r="H555" s="107">
        <f t="shared" si="155"/>
        <v>0</v>
      </c>
      <c r="I555" s="108" t="e">
        <f>H555/N550</f>
        <v>#DIV/0!</v>
      </c>
      <c r="J555" s="133"/>
      <c r="K555" s="109"/>
      <c r="L555" s="111"/>
      <c r="M555" s="195" t="s">
        <v>1</v>
      </c>
      <c r="N555" s="197"/>
    </row>
    <row r="556" spans="1:14" x14ac:dyDescent="0.25">
      <c r="A556" s="91">
        <f t="shared" si="153"/>
        <v>483</v>
      </c>
      <c r="B556" s="216"/>
      <c r="C556" s="105">
        <f t="shared" si="154"/>
        <v>483</v>
      </c>
      <c r="D556" s="133"/>
      <c r="E556" s="133"/>
      <c r="F556" s="133"/>
      <c r="G556" s="133"/>
      <c r="H556" s="107">
        <f t="shared" si="155"/>
        <v>0</v>
      </c>
      <c r="I556" s="108" t="e">
        <f>H556/N550</f>
        <v>#DIV/0!</v>
      </c>
      <c r="J556" s="133"/>
      <c r="K556" s="109"/>
      <c r="L556" s="104"/>
      <c r="M556" s="104">
        <f>SUM(J550:J556)</f>
        <v>0</v>
      </c>
      <c r="N556" s="112" t="e">
        <f>M556/N550</f>
        <v>#DIV/0!</v>
      </c>
    </row>
    <row r="557" spans="1:14" hidden="1" x14ac:dyDescent="0.25">
      <c r="B557" s="208"/>
      <c r="C557" s="209"/>
      <c r="D557" s="209"/>
      <c r="E557" s="209"/>
      <c r="F557" s="209"/>
      <c r="G557" s="209"/>
      <c r="H557" s="209"/>
      <c r="I557" s="209"/>
      <c r="J557" s="209"/>
      <c r="K557" s="209"/>
      <c r="L557" s="209"/>
      <c r="M557" s="209"/>
      <c r="N557" s="210"/>
    </row>
    <row r="558" spans="1:14" ht="36" x14ac:dyDescent="0.25">
      <c r="B558" s="223">
        <f>B495</f>
        <v>0</v>
      </c>
      <c r="C558" s="223"/>
      <c r="D558" s="223"/>
      <c r="E558" s="223"/>
      <c r="F558" s="223"/>
      <c r="G558" s="223"/>
      <c r="H558" s="223"/>
      <c r="I558" s="223"/>
      <c r="J558" s="223"/>
      <c r="K558" s="223"/>
      <c r="L558" s="223"/>
      <c r="M558" s="223"/>
      <c r="N558" s="223"/>
    </row>
    <row r="559" spans="1:14" ht="21" x14ac:dyDescent="0.25">
      <c r="B559" s="222" t="s">
        <v>83</v>
      </c>
      <c r="C559" s="222"/>
      <c r="D559" s="222"/>
      <c r="E559" s="222"/>
      <c r="F559" s="222"/>
      <c r="G559" s="222"/>
      <c r="H559" s="222"/>
      <c r="I559" s="222"/>
      <c r="J559" s="222"/>
      <c r="K559" s="222"/>
      <c r="L559" s="222"/>
      <c r="M559" s="222"/>
      <c r="N559" s="222"/>
    </row>
    <row r="560" spans="1:14" ht="21" x14ac:dyDescent="0.25">
      <c r="B560" s="94" t="s">
        <v>107</v>
      </c>
      <c r="C560" s="211">
        <f>C497</f>
        <v>0</v>
      </c>
      <c r="D560" s="212"/>
      <c r="E560" s="211" t="str">
        <f>E497</f>
        <v>LOHMANN LSL</v>
      </c>
      <c r="F560" s="213"/>
      <c r="G560" s="213"/>
      <c r="H560" s="213"/>
      <c r="I560" s="213"/>
      <c r="J560" s="212"/>
      <c r="K560" s="211" t="s">
        <v>85</v>
      </c>
      <c r="L560" s="213"/>
      <c r="M560" s="212"/>
      <c r="N560" s="95">
        <f>N497</f>
        <v>0</v>
      </c>
    </row>
    <row r="561" spans="1:14" x14ac:dyDescent="0.25">
      <c r="B561" s="104">
        <f>B548</f>
        <v>0</v>
      </c>
      <c r="C561" s="104" t="str">
        <f>C548</f>
        <v>LSL</v>
      </c>
      <c r="D561" s="195" t="s">
        <v>92</v>
      </c>
      <c r="E561" s="196"/>
      <c r="F561" s="196"/>
      <c r="G561" s="196"/>
      <c r="H561" s="197"/>
      <c r="I561" s="198" t="s">
        <v>102</v>
      </c>
      <c r="J561" s="198" t="s">
        <v>1</v>
      </c>
      <c r="K561" s="200" t="s">
        <v>93</v>
      </c>
      <c r="L561" s="201"/>
      <c r="M561" s="202"/>
      <c r="N561" s="206" t="s">
        <v>94</v>
      </c>
    </row>
    <row r="562" spans="1:14" x14ac:dyDescent="0.25">
      <c r="B562" s="104" t="s">
        <v>95</v>
      </c>
      <c r="C562" s="104" t="s">
        <v>86</v>
      </c>
      <c r="D562" s="104" t="s">
        <v>96</v>
      </c>
      <c r="E562" s="104" t="s">
        <v>97</v>
      </c>
      <c r="F562" s="104" t="s">
        <v>98</v>
      </c>
      <c r="G562" s="104" t="s">
        <v>99</v>
      </c>
      <c r="H562" s="104" t="s">
        <v>100</v>
      </c>
      <c r="I562" s="199"/>
      <c r="J562" s="199"/>
      <c r="K562" s="203"/>
      <c r="L562" s="204"/>
      <c r="M562" s="205"/>
      <c r="N562" s="207"/>
    </row>
    <row r="563" spans="1:14" x14ac:dyDescent="0.25">
      <c r="A563" s="91">
        <f>A550+7</f>
        <v>484</v>
      </c>
      <c r="B563" s="214">
        <f>(C569-N$3)/7</f>
        <v>70</v>
      </c>
      <c r="C563" s="105">
        <f>(N$3+(A563))</f>
        <v>484</v>
      </c>
      <c r="D563" s="133"/>
      <c r="E563" s="133"/>
      <c r="F563" s="133"/>
      <c r="G563" s="133"/>
      <c r="H563" s="107">
        <f>SUM(D563:G563)</f>
        <v>0</v>
      </c>
      <c r="I563" s="108" t="e">
        <f>H563/N563</f>
        <v>#DIV/0!</v>
      </c>
      <c r="J563" s="133"/>
      <c r="K563" s="109" t="s">
        <v>101</v>
      </c>
      <c r="L563" s="109" t="s">
        <v>100</v>
      </c>
      <c r="M563" s="109" t="s">
        <v>102</v>
      </c>
      <c r="N563" s="104">
        <f>N550-M569</f>
        <v>0</v>
      </c>
    </row>
    <row r="564" spans="1:14" ht="15" customHeight="1" x14ac:dyDescent="0.25">
      <c r="A564" s="91">
        <f t="shared" ref="A564:A569" si="156">A551+7</f>
        <v>485</v>
      </c>
      <c r="B564" s="215"/>
      <c r="C564" s="105">
        <f t="shared" ref="C564:C569" si="157">(N$3+(A564))</f>
        <v>485</v>
      </c>
      <c r="D564" s="133"/>
      <c r="E564" s="133"/>
      <c r="F564" s="133"/>
      <c r="G564" s="133"/>
      <c r="H564" s="107">
        <f t="shared" ref="H564:H569" si="158">SUM(D564:G564)</f>
        <v>0</v>
      </c>
      <c r="I564" s="108" t="e">
        <f>H564/N563</f>
        <v>#DIV/0!</v>
      </c>
      <c r="J564" s="133"/>
      <c r="K564" s="109" t="s">
        <v>103</v>
      </c>
      <c r="L564" s="107">
        <f>SUM(D563:E569)</f>
        <v>0</v>
      </c>
      <c r="M564" s="110" t="e">
        <f>L564/L567</f>
        <v>#DIV/0!</v>
      </c>
      <c r="N564" s="104" t="s">
        <v>104</v>
      </c>
    </row>
    <row r="565" spans="1:14" x14ac:dyDescent="0.25">
      <c r="A565" s="91">
        <f t="shared" si="156"/>
        <v>486</v>
      </c>
      <c r="B565" s="215"/>
      <c r="C565" s="105">
        <f t="shared" si="157"/>
        <v>486</v>
      </c>
      <c r="D565" s="133"/>
      <c r="E565" s="133"/>
      <c r="F565" s="133"/>
      <c r="G565" s="133"/>
      <c r="H565" s="107">
        <f t="shared" si="158"/>
        <v>0</v>
      </c>
      <c r="I565" s="108" t="e">
        <f>H565/N563</f>
        <v>#DIV/0!</v>
      </c>
      <c r="J565" s="133"/>
      <c r="K565" s="109" t="s">
        <v>105</v>
      </c>
      <c r="L565" s="107">
        <f>SUM(F563:F569)</f>
        <v>0</v>
      </c>
      <c r="M565" s="110" t="e">
        <f>L565/L567</f>
        <v>#DIV/0!</v>
      </c>
      <c r="N565" s="217" t="e">
        <f>(L567/7)/N563</f>
        <v>#DIV/0!</v>
      </c>
    </row>
    <row r="566" spans="1:14" x14ac:dyDescent="0.25">
      <c r="A566" s="91">
        <f t="shared" si="156"/>
        <v>487</v>
      </c>
      <c r="B566" s="215"/>
      <c r="C566" s="105">
        <f t="shared" si="157"/>
        <v>487</v>
      </c>
      <c r="D566" s="133"/>
      <c r="E566" s="133"/>
      <c r="F566" s="133"/>
      <c r="G566" s="133"/>
      <c r="H566" s="107">
        <f t="shared" si="158"/>
        <v>0</v>
      </c>
      <c r="I566" s="108" t="e">
        <f>H566/N563</f>
        <v>#DIV/0!</v>
      </c>
      <c r="J566" s="133"/>
      <c r="K566" s="109" t="s">
        <v>106</v>
      </c>
      <c r="L566" s="107">
        <f>SUM(G563:G569)</f>
        <v>0</v>
      </c>
      <c r="M566" s="110" t="e">
        <f>L566/L567</f>
        <v>#DIV/0!</v>
      </c>
      <c r="N566" s="218"/>
    </row>
    <row r="567" spans="1:14" x14ac:dyDescent="0.25">
      <c r="A567" s="91">
        <f t="shared" si="156"/>
        <v>488</v>
      </c>
      <c r="B567" s="215"/>
      <c r="C567" s="105">
        <f t="shared" si="157"/>
        <v>488</v>
      </c>
      <c r="D567" s="133"/>
      <c r="E567" s="133"/>
      <c r="F567" s="133"/>
      <c r="G567" s="133"/>
      <c r="H567" s="107">
        <f t="shared" si="158"/>
        <v>0</v>
      </c>
      <c r="I567" s="108" t="e">
        <f>H567/N563</f>
        <v>#DIV/0!</v>
      </c>
      <c r="J567" s="133"/>
      <c r="K567" s="109" t="s">
        <v>100</v>
      </c>
      <c r="L567" s="220">
        <f>SUM(H563:H569)</f>
        <v>0</v>
      </c>
      <c r="M567" s="221"/>
      <c r="N567" s="219"/>
    </row>
    <row r="568" spans="1:14" x14ac:dyDescent="0.25">
      <c r="A568" s="91">
        <f t="shared" si="156"/>
        <v>489</v>
      </c>
      <c r="B568" s="215"/>
      <c r="C568" s="105">
        <f t="shared" si="157"/>
        <v>489</v>
      </c>
      <c r="D568" s="133"/>
      <c r="E568" s="133"/>
      <c r="F568" s="133"/>
      <c r="G568" s="133"/>
      <c r="H568" s="107">
        <f t="shared" si="158"/>
        <v>0</v>
      </c>
      <c r="I568" s="108" t="e">
        <f>H568/N563</f>
        <v>#DIV/0!</v>
      </c>
      <c r="J568" s="133"/>
      <c r="K568" s="109"/>
      <c r="L568" s="111"/>
      <c r="M568" s="195" t="s">
        <v>1</v>
      </c>
      <c r="N568" s="197"/>
    </row>
    <row r="569" spans="1:14" x14ac:dyDescent="0.25">
      <c r="A569" s="91">
        <f t="shared" si="156"/>
        <v>490</v>
      </c>
      <c r="B569" s="216"/>
      <c r="C569" s="105">
        <f t="shared" si="157"/>
        <v>490</v>
      </c>
      <c r="D569" s="133"/>
      <c r="E569" s="133"/>
      <c r="F569" s="133"/>
      <c r="G569" s="133"/>
      <c r="H569" s="107">
        <f t="shared" si="158"/>
        <v>0</v>
      </c>
      <c r="I569" s="108" t="e">
        <f>H569/N563</f>
        <v>#DIV/0!</v>
      </c>
      <c r="J569" s="133"/>
      <c r="K569" s="109"/>
      <c r="L569" s="104"/>
      <c r="M569" s="104">
        <f>SUM(J563:J569)</f>
        <v>0</v>
      </c>
      <c r="N569" s="112" t="e">
        <f>M569/N563</f>
        <v>#DIV/0!</v>
      </c>
    </row>
    <row r="570" spans="1:14" x14ac:dyDescent="0.25">
      <c r="B570" s="208"/>
      <c r="C570" s="209"/>
      <c r="D570" s="209"/>
      <c r="E570" s="209"/>
      <c r="F570" s="209"/>
      <c r="G570" s="209"/>
      <c r="H570" s="209"/>
      <c r="I570" s="209"/>
      <c r="J570" s="209"/>
      <c r="K570" s="209"/>
      <c r="L570" s="209"/>
      <c r="M570" s="209"/>
      <c r="N570" s="210"/>
    </row>
    <row r="571" spans="1:14" x14ac:dyDescent="0.25">
      <c r="B571" s="104">
        <f>B561</f>
        <v>0</v>
      </c>
      <c r="C571" s="104" t="str">
        <f>C561</f>
        <v>LSL</v>
      </c>
      <c r="D571" s="195" t="s">
        <v>92</v>
      </c>
      <c r="E571" s="196"/>
      <c r="F571" s="196"/>
      <c r="G571" s="196"/>
      <c r="H571" s="197"/>
      <c r="I571" s="198" t="s">
        <v>102</v>
      </c>
      <c r="J571" s="198" t="s">
        <v>1</v>
      </c>
      <c r="K571" s="200" t="s">
        <v>93</v>
      </c>
      <c r="L571" s="201"/>
      <c r="M571" s="202"/>
      <c r="N571" s="206" t="s">
        <v>94</v>
      </c>
    </row>
    <row r="572" spans="1:14" x14ac:dyDescent="0.25">
      <c r="B572" s="104" t="s">
        <v>95</v>
      </c>
      <c r="C572" s="104" t="s">
        <v>86</v>
      </c>
      <c r="D572" s="104" t="s">
        <v>96</v>
      </c>
      <c r="E572" s="104" t="s">
        <v>97</v>
      </c>
      <c r="F572" s="104" t="s">
        <v>98</v>
      </c>
      <c r="G572" s="104" t="s">
        <v>99</v>
      </c>
      <c r="H572" s="104" t="s">
        <v>100</v>
      </c>
      <c r="I572" s="199"/>
      <c r="J572" s="199"/>
      <c r="K572" s="203"/>
      <c r="L572" s="204"/>
      <c r="M572" s="205"/>
      <c r="N572" s="207"/>
    </row>
    <row r="573" spans="1:14" x14ac:dyDescent="0.25">
      <c r="A573" s="91">
        <f>A563+7</f>
        <v>491</v>
      </c>
      <c r="B573" s="214">
        <f>(C579-N$3)/7</f>
        <v>71</v>
      </c>
      <c r="C573" s="105">
        <f>(N$3+(A573))</f>
        <v>491</v>
      </c>
      <c r="D573" s="133"/>
      <c r="E573" s="133"/>
      <c r="F573" s="133"/>
      <c r="G573" s="133"/>
      <c r="H573" s="107">
        <f>SUM(D573:G573)</f>
        <v>0</v>
      </c>
      <c r="I573" s="108" t="e">
        <f>H573/N573</f>
        <v>#DIV/0!</v>
      </c>
      <c r="J573" s="133"/>
      <c r="K573" s="109" t="s">
        <v>101</v>
      </c>
      <c r="L573" s="109" t="s">
        <v>100</v>
      </c>
      <c r="M573" s="109" t="s">
        <v>102</v>
      </c>
      <c r="N573" s="104">
        <f>N563-M579</f>
        <v>0</v>
      </c>
    </row>
    <row r="574" spans="1:14" ht="15" customHeight="1" x14ac:dyDescent="0.25">
      <c r="A574" s="91">
        <f t="shared" ref="A574:A579" si="159">A564+7</f>
        <v>492</v>
      </c>
      <c r="B574" s="215"/>
      <c r="C574" s="105">
        <f t="shared" ref="C574:C579" si="160">(N$3+(A574))</f>
        <v>492</v>
      </c>
      <c r="D574" s="133"/>
      <c r="E574" s="133"/>
      <c r="F574" s="133"/>
      <c r="G574" s="133"/>
      <c r="H574" s="107">
        <f t="shared" ref="H574:H579" si="161">SUM(D574:G574)</f>
        <v>0</v>
      </c>
      <c r="I574" s="108" t="e">
        <f>H574/N573</f>
        <v>#DIV/0!</v>
      </c>
      <c r="J574" s="133"/>
      <c r="K574" s="109" t="s">
        <v>103</v>
      </c>
      <c r="L574" s="107">
        <f>SUM(D573:E579)</f>
        <v>0</v>
      </c>
      <c r="M574" s="110" t="e">
        <f>L574/L577</f>
        <v>#DIV/0!</v>
      </c>
      <c r="N574" s="104" t="s">
        <v>104</v>
      </c>
    </row>
    <row r="575" spans="1:14" x14ac:dyDescent="0.25">
      <c r="A575" s="91">
        <f t="shared" si="159"/>
        <v>493</v>
      </c>
      <c r="B575" s="215"/>
      <c r="C575" s="105">
        <f t="shared" si="160"/>
        <v>493</v>
      </c>
      <c r="D575" s="133"/>
      <c r="E575" s="133"/>
      <c r="F575" s="133"/>
      <c r="G575" s="133"/>
      <c r="H575" s="107">
        <f t="shared" si="161"/>
        <v>0</v>
      </c>
      <c r="I575" s="108" t="e">
        <f>H575/N573</f>
        <v>#DIV/0!</v>
      </c>
      <c r="J575" s="133"/>
      <c r="K575" s="109" t="s">
        <v>105</v>
      </c>
      <c r="L575" s="107">
        <f>SUM(F573:F579)</f>
        <v>0</v>
      </c>
      <c r="M575" s="110" t="e">
        <f>L575/L577</f>
        <v>#DIV/0!</v>
      </c>
      <c r="N575" s="217" t="e">
        <f>(L577/7)/N573</f>
        <v>#DIV/0!</v>
      </c>
    </row>
    <row r="576" spans="1:14" x14ac:dyDescent="0.25">
      <c r="A576" s="91">
        <f t="shared" si="159"/>
        <v>494</v>
      </c>
      <c r="B576" s="215"/>
      <c r="C576" s="105">
        <f t="shared" si="160"/>
        <v>494</v>
      </c>
      <c r="D576" s="133"/>
      <c r="E576" s="133"/>
      <c r="F576" s="133"/>
      <c r="G576" s="133"/>
      <c r="H576" s="107">
        <f t="shared" si="161"/>
        <v>0</v>
      </c>
      <c r="I576" s="108" t="e">
        <f>H576/N573</f>
        <v>#DIV/0!</v>
      </c>
      <c r="J576" s="133"/>
      <c r="K576" s="109" t="s">
        <v>106</v>
      </c>
      <c r="L576" s="107">
        <f>SUM(G573:G579)</f>
        <v>0</v>
      </c>
      <c r="M576" s="110" t="e">
        <f>L576/L577</f>
        <v>#DIV/0!</v>
      </c>
      <c r="N576" s="218"/>
    </row>
    <row r="577" spans="1:14" x14ac:dyDescent="0.25">
      <c r="A577" s="91">
        <f t="shared" si="159"/>
        <v>495</v>
      </c>
      <c r="B577" s="215"/>
      <c r="C577" s="105">
        <f t="shared" si="160"/>
        <v>495</v>
      </c>
      <c r="D577" s="133"/>
      <c r="E577" s="133"/>
      <c r="F577" s="133"/>
      <c r="G577" s="133"/>
      <c r="H577" s="107">
        <f t="shared" si="161"/>
        <v>0</v>
      </c>
      <c r="I577" s="108" t="e">
        <f>H577/N573</f>
        <v>#DIV/0!</v>
      </c>
      <c r="J577" s="133"/>
      <c r="K577" s="109" t="s">
        <v>100</v>
      </c>
      <c r="L577" s="220">
        <f>SUM(H573:H579)</f>
        <v>0</v>
      </c>
      <c r="M577" s="221"/>
      <c r="N577" s="219"/>
    </row>
    <row r="578" spans="1:14" x14ac:dyDescent="0.25">
      <c r="A578" s="91">
        <f t="shared" si="159"/>
        <v>496</v>
      </c>
      <c r="B578" s="215"/>
      <c r="C578" s="105">
        <f t="shared" si="160"/>
        <v>496</v>
      </c>
      <c r="D578" s="133"/>
      <c r="E578" s="133"/>
      <c r="F578" s="133"/>
      <c r="G578" s="133"/>
      <c r="H578" s="107">
        <f t="shared" si="161"/>
        <v>0</v>
      </c>
      <c r="I578" s="108" t="e">
        <f>H578/N573</f>
        <v>#DIV/0!</v>
      </c>
      <c r="J578" s="133"/>
      <c r="K578" s="109"/>
      <c r="L578" s="111"/>
      <c r="M578" s="195" t="s">
        <v>1</v>
      </c>
      <c r="N578" s="197"/>
    </row>
    <row r="579" spans="1:14" x14ac:dyDescent="0.25">
      <c r="A579" s="91">
        <f t="shared" si="159"/>
        <v>497</v>
      </c>
      <c r="B579" s="216"/>
      <c r="C579" s="105">
        <f t="shared" si="160"/>
        <v>497</v>
      </c>
      <c r="D579" s="133"/>
      <c r="E579" s="133"/>
      <c r="F579" s="133"/>
      <c r="G579" s="133"/>
      <c r="H579" s="107">
        <f t="shared" si="161"/>
        <v>0</v>
      </c>
      <c r="I579" s="108" t="e">
        <f>H579/N573</f>
        <v>#DIV/0!</v>
      </c>
      <c r="J579" s="133"/>
      <c r="K579" s="109"/>
      <c r="L579" s="104"/>
      <c r="M579" s="104">
        <f>SUM(J573:J579)</f>
        <v>0</v>
      </c>
      <c r="N579" s="112" t="e">
        <f>M579/N573</f>
        <v>#DIV/0!</v>
      </c>
    </row>
    <row r="580" spans="1:14" x14ac:dyDescent="0.25">
      <c r="B580" s="208"/>
      <c r="C580" s="209"/>
      <c r="D580" s="209"/>
      <c r="E580" s="209"/>
      <c r="F580" s="209"/>
      <c r="G580" s="209"/>
      <c r="H580" s="209"/>
      <c r="I580" s="209"/>
      <c r="J580" s="209"/>
      <c r="K580" s="209"/>
      <c r="L580" s="209"/>
      <c r="M580" s="209"/>
      <c r="N580" s="210"/>
    </row>
    <row r="581" spans="1:14" x14ac:dyDescent="0.25">
      <c r="B581" s="104">
        <f>B571</f>
        <v>0</v>
      </c>
      <c r="C581" s="104" t="str">
        <f>C571</f>
        <v>LSL</v>
      </c>
      <c r="D581" s="195" t="s">
        <v>92</v>
      </c>
      <c r="E581" s="196"/>
      <c r="F581" s="196"/>
      <c r="G581" s="196"/>
      <c r="H581" s="197"/>
      <c r="I581" s="198" t="s">
        <v>102</v>
      </c>
      <c r="J581" s="198" t="s">
        <v>1</v>
      </c>
      <c r="K581" s="200" t="s">
        <v>93</v>
      </c>
      <c r="L581" s="201"/>
      <c r="M581" s="202"/>
      <c r="N581" s="206" t="s">
        <v>94</v>
      </c>
    </row>
    <row r="582" spans="1:14" x14ac:dyDescent="0.25">
      <c r="B582" s="104" t="s">
        <v>95</v>
      </c>
      <c r="C582" s="104" t="s">
        <v>86</v>
      </c>
      <c r="D582" s="104" t="s">
        <v>96</v>
      </c>
      <c r="E582" s="104" t="s">
        <v>97</v>
      </c>
      <c r="F582" s="104" t="s">
        <v>98</v>
      </c>
      <c r="G582" s="104" t="s">
        <v>99</v>
      </c>
      <c r="H582" s="104" t="s">
        <v>100</v>
      </c>
      <c r="I582" s="199"/>
      <c r="J582" s="199"/>
      <c r="K582" s="203"/>
      <c r="L582" s="204"/>
      <c r="M582" s="205"/>
      <c r="N582" s="207"/>
    </row>
    <row r="583" spans="1:14" x14ac:dyDescent="0.25">
      <c r="A583" s="91">
        <f>A573+7</f>
        <v>498</v>
      </c>
      <c r="B583" s="214">
        <f>(C589-N$3)/7</f>
        <v>72</v>
      </c>
      <c r="C583" s="105">
        <f>(N$3+(A583))</f>
        <v>498</v>
      </c>
      <c r="D583" s="133"/>
      <c r="E583" s="133"/>
      <c r="F583" s="133"/>
      <c r="G583" s="133"/>
      <c r="H583" s="107">
        <f>SUM(D583:G583)</f>
        <v>0</v>
      </c>
      <c r="I583" s="108" t="e">
        <f>H583/N583</f>
        <v>#DIV/0!</v>
      </c>
      <c r="J583" s="133"/>
      <c r="K583" s="109" t="s">
        <v>101</v>
      </c>
      <c r="L583" s="109" t="s">
        <v>100</v>
      </c>
      <c r="M583" s="109" t="s">
        <v>102</v>
      </c>
      <c r="N583" s="104">
        <f>N573-M589</f>
        <v>0</v>
      </c>
    </row>
    <row r="584" spans="1:14" ht="15" customHeight="1" x14ac:dyDescent="0.25">
      <c r="A584" s="91">
        <f t="shared" ref="A584:A589" si="162">A574+7</f>
        <v>499</v>
      </c>
      <c r="B584" s="215"/>
      <c r="C584" s="105">
        <f t="shared" ref="C584:C589" si="163">(N$3+(A584))</f>
        <v>499</v>
      </c>
      <c r="D584" s="133"/>
      <c r="E584" s="133"/>
      <c r="F584" s="133"/>
      <c r="G584" s="133"/>
      <c r="H584" s="107">
        <f t="shared" ref="H584:H589" si="164">SUM(D584:G584)</f>
        <v>0</v>
      </c>
      <c r="I584" s="108" t="e">
        <f>H584/N583</f>
        <v>#DIV/0!</v>
      </c>
      <c r="J584" s="133"/>
      <c r="K584" s="109" t="s">
        <v>103</v>
      </c>
      <c r="L584" s="107">
        <f>SUM(D583:E589)</f>
        <v>0</v>
      </c>
      <c r="M584" s="110" t="e">
        <f>L584/L587</f>
        <v>#DIV/0!</v>
      </c>
      <c r="N584" s="104" t="s">
        <v>104</v>
      </c>
    </row>
    <row r="585" spans="1:14" x14ac:dyDescent="0.25">
      <c r="A585" s="91">
        <f t="shared" si="162"/>
        <v>500</v>
      </c>
      <c r="B585" s="215"/>
      <c r="C585" s="105">
        <f t="shared" si="163"/>
        <v>500</v>
      </c>
      <c r="D585" s="133"/>
      <c r="E585" s="133"/>
      <c r="F585" s="133"/>
      <c r="G585" s="133"/>
      <c r="H585" s="107">
        <f t="shared" si="164"/>
        <v>0</v>
      </c>
      <c r="I585" s="108" t="e">
        <f>H585/N583</f>
        <v>#DIV/0!</v>
      </c>
      <c r="J585" s="133"/>
      <c r="K585" s="109" t="s">
        <v>105</v>
      </c>
      <c r="L585" s="107">
        <f>SUM(F583:F589)</f>
        <v>0</v>
      </c>
      <c r="M585" s="110" t="e">
        <f>L585/L587</f>
        <v>#DIV/0!</v>
      </c>
      <c r="N585" s="224" t="e">
        <f>(L587/7)/N583</f>
        <v>#DIV/0!</v>
      </c>
    </row>
    <row r="586" spans="1:14" x14ac:dyDescent="0.25">
      <c r="A586" s="91">
        <f t="shared" si="162"/>
        <v>501</v>
      </c>
      <c r="B586" s="215"/>
      <c r="C586" s="105">
        <f t="shared" si="163"/>
        <v>501</v>
      </c>
      <c r="D586" s="133"/>
      <c r="E586" s="133"/>
      <c r="F586" s="133"/>
      <c r="G586" s="133"/>
      <c r="H586" s="107">
        <f t="shared" si="164"/>
        <v>0</v>
      </c>
      <c r="I586" s="108" t="e">
        <f>H586/N583</f>
        <v>#DIV/0!</v>
      </c>
      <c r="J586" s="133"/>
      <c r="K586" s="109" t="s">
        <v>106</v>
      </c>
      <c r="L586" s="107">
        <f>SUM(G583:G589)</f>
        <v>0</v>
      </c>
      <c r="M586" s="110" t="e">
        <f>L586/L587</f>
        <v>#DIV/0!</v>
      </c>
      <c r="N586" s="225"/>
    </row>
    <row r="587" spans="1:14" x14ac:dyDescent="0.25">
      <c r="A587" s="91">
        <f t="shared" si="162"/>
        <v>502</v>
      </c>
      <c r="B587" s="215"/>
      <c r="C587" s="105">
        <f t="shared" si="163"/>
        <v>502</v>
      </c>
      <c r="D587" s="133"/>
      <c r="E587" s="133"/>
      <c r="F587" s="133"/>
      <c r="G587" s="133"/>
      <c r="H587" s="107">
        <f t="shared" si="164"/>
        <v>0</v>
      </c>
      <c r="I587" s="108" t="e">
        <f>H587/N583</f>
        <v>#DIV/0!</v>
      </c>
      <c r="J587" s="133"/>
      <c r="K587" s="109" t="s">
        <v>100</v>
      </c>
      <c r="L587" s="220">
        <f>SUM(H583:H589)</f>
        <v>0</v>
      </c>
      <c r="M587" s="221"/>
      <c r="N587" s="226"/>
    </row>
    <row r="588" spans="1:14" x14ac:dyDescent="0.25">
      <c r="A588" s="91">
        <f t="shared" si="162"/>
        <v>503</v>
      </c>
      <c r="B588" s="215"/>
      <c r="C588" s="105">
        <f t="shared" si="163"/>
        <v>503</v>
      </c>
      <c r="D588" s="133"/>
      <c r="E588" s="133"/>
      <c r="F588" s="133"/>
      <c r="G588" s="133"/>
      <c r="H588" s="107">
        <f t="shared" si="164"/>
        <v>0</v>
      </c>
      <c r="I588" s="108" t="e">
        <f>H588/N583</f>
        <v>#DIV/0!</v>
      </c>
      <c r="J588" s="133"/>
      <c r="K588" s="109"/>
      <c r="L588" s="111"/>
      <c r="M588" s="195" t="s">
        <v>1</v>
      </c>
      <c r="N588" s="197"/>
    </row>
    <row r="589" spans="1:14" x14ac:dyDescent="0.25">
      <c r="A589" s="91">
        <f t="shared" si="162"/>
        <v>504</v>
      </c>
      <c r="B589" s="216"/>
      <c r="C589" s="105">
        <f t="shared" si="163"/>
        <v>504</v>
      </c>
      <c r="D589" s="133"/>
      <c r="E589" s="133"/>
      <c r="F589" s="133"/>
      <c r="G589" s="133"/>
      <c r="H589" s="107">
        <f t="shared" si="164"/>
        <v>0</v>
      </c>
      <c r="I589" s="108" t="e">
        <f>H589/N583</f>
        <v>#DIV/0!</v>
      </c>
      <c r="J589" s="133"/>
      <c r="K589" s="109"/>
      <c r="L589" s="104"/>
      <c r="M589" s="104">
        <f>SUM(J583:J589)</f>
        <v>0</v>
      </c>
      <c r="N589" s="112" t="e">
        <f>M589/N583</f>
        <v>#DIV/0!</v>
      </c>
    </row>
    <row r="590" spans="1:14" x14ac:dyDescent="0.25">
      <c r="B590" s="208"/>
      <c r="C590" s="209"/>
      <c r="D590" s="209"/>
      <c r="E590" s="209"/>
      <c r="F590" s="209"/>
      <c r="G590" s="209"/>
      <c r="H590" s="209"/>
      <c r="I590" s="209"/>
      <c r="J590" s="209"/>
      <c r="K590" s="209"/>
      <c r="L590" s="209"/>
      <c r="M590" s="209"/>
      <c r="N590" s="210"/>
    </row>
    <row r="591" spans="1:14" x14ac:dyDescent="0.25">
      <c r="B591" s="104">
        <f>B581</f>
        <v>0</v>
      </c>
      <c r="C591" s="104" t="str">
        <f>C581</f>
        <v>LSL</v>
      </c>
      <c r="D591" s="195" t="s">
        <v>92</v>
      </c>
      <c r="E591" s="196"/>
      <c r="F591" s="196"/>
      <c r="G591" s="196"/>
      <c r="H591" s="197"/>
      <c r="I591" s="198" t="s">
        <v>102</v>
      </c>
      <c r="J591" s="198" t="s">
        <v>1</v>
      </c>
      <c r="K591" s="200" t="s">
        <v>93</v>
      </c>
      <c r="L591" s="201"/>
      <c r="M591" s="202"/>
      <c r="N591" s="206" t="s">
        <v>94</v>
      </c>
    </row>
    <row r="592" spans="1:14" x14ac:dyDescent="0.25">
      <c r="B592" s="104" t="s">
        <v>95</v>
      </c>
      <c r="C592" s="104" t="s">
        <v>86</v>
      </c>
      <c r="D592" s="104" t="s">
        <v>96</v>
      </c>
      <c r="E592" s="104" t="s">
        <v>97</v>
      </c>
      <c r="F592" s="104" t="s">
        <v>98</v>
      </c>
      <c r="G592" s="104" t="s">
        <v>99</v>
      </c>
      <c r="H592" s="104" t="s">
        <v>100</v>
      </c>
      <c r="I592" s="199"/>
      <c r="J592" s="199"/>
      <c r="K592" s="203"/>
      <c r="L592" s="204"/>
      <c r="M592" s="205"/>
      <c r="N592" s="207"/>
    </row>
    <row r="593" spans="1:14" x14ac:dyDescent="0.25">
      <c r="A593" s="91">
        <f>A583+7</f>
        <v>505</v>
      </c>
      <c r="B593" s="214">
        <f>(C599-N$3)/7</f>
        <v>73</v>
      </c>
      <c r="C593" s="105">
        <f>(N$3+(A593))</f>
        <v>505</v>
      </c>
      <c r="D593" s="133"/>
      <c r="E593" s="133"/>
      <c r="F593" s="133"/>
      <c r="G593" s="133"/>
      <c r="H593" s="107">
        <f>SUM(D593:G593)</f>
        <v>0</v>
      </c>
      <c r="I593" s="108" t="e">
        <f>H593/N593</f>
        <v>#DIV/0!</v>
      </c>
      <c r="J593" s="133"/>
      <c r="K593" s="109" t="s">
        <v>101</v>
      </c>
      <c r="L593" s="109" t="s">
        <v>100</v>
      </c>
      <c r="M593" s="109" t="s">
        <v>102</v>
      </c>
      <c r="N593" s="104">
        <f>N583-M599</f>
        <v>0</v>
      </c>
    </row>
    <row r="594" spans="1:14" ht="15" customHeight="1" x14ac:dyDescent="0.25">
      <c r="A594" s="91">
        <f t="shared" ref="A594:A599" si="165">A584+7</f>
        <v>506</v>
      </c>
      <c r="B594" s="215"/>
      <c r="C594" s="105">
        <f t="shared" ref="C594:C599" si="166">(N$3+(A594))</f>
        <v>506</v>
      </c>
      <c r="D594" s="133"/>
      <c r="E594" s="133"/>
      <c r="F594" s="133"/>
      <c r="G594" s="133"/>
      <c r="H594" s="107">
        <f t="shared" ref="H594:H599" si="167">SUM(D594:G594)</f>
        <v>0</v>
      </c>
      <c r="I594" s="108" t="e">
        <f>H594/N593</f>
        <v>#DIV/0!</v>
      </c>
      <c r="J594" s="133"/>
      <c r="K594" s="109" t="s">
        <v>103</v>
      </c>
      <c r="L594" s="107">
        <f>SUM(D593:E599)</f>
        <v>0</v>
      </c>
      <c r="M594" s="110" t="e">
        <f>L594/L597</f>
        <v>#DIV/0!</v>
      </c>
      <c r="N594" s="104" t="s">
        <v>104</v>
      </c>
    </row>
    <row r="595" spans="1:14" x14ac:dyDescent="0.25">
      <c r="A595" s="91">
        <f t="shared" si="165"/>
        <v>507</v>
      </c>
      <c r="B595" s="215"/>
      <c r="C595" s="105">
        <f t="shared" si="166"/>
        <v>507</v>
      </c>
      <c r="D595" s="133"/>
      <c r="E595" s="133"/>
      <c r="F595" s="133"/>
      <c r="G595" s="133"/>
      <c r="H595" s="107">
        <f t="shared" si="167"/>
        <v>0</v>
      </c>
      <c r="I595" s="108" t="e">
        <f>H595/N593</f>
        <v>#DIV/0!</v>
      </c>
      <c r="J595" s="133"/>
      <c r="K595" s="109" t="s">
        <v>105</v>
      </c>
      <c r="L595" s="107">
        <f>SUM(F593:F599)</f>
        <v>0</v>
      </c>
      <c r="M595" s="110" t="e">
        <f>L595/L597</f>
        <v>#DIV/0!</v>
      </c>
      <c r="N595" s="224" t="e">
        <f>(L597/7)/N593</f>
        <v>#DIV/0!</v>
      </c>
    </row>
    <row r="596" spans="1:14" x14ac:dyDescent="0.25">
      <c r="A596" s="91">
        <f t="shared" si="165"/>
        <v>508</v>
      </c>
      <c r="B596" s="215"/>
      <c r="C596" s="105">
        <f t="shared" si="166"/>
        <v>508</v>
      </c>
      <c r="D596" s="133"/>
      <c r="E596" s="133"/>
      <c r="F596" s="133"/>
      <c r="G596" s="133"/>
      <c r="H596" s="107">
        <f t="shared" si="167"/>
        <v>0</v>
      </c>
      <c r="I596" s="108" t="e">
        <f>H596/N593</f>
        <v>#DIV/0!</v>
      </c>
      <c r="J596" s="133"/>
      <c r="K596" s="109" t="s">
        <v>106</v>
      </c>
      <c r="L596" s="107">
        <f>SUM(G593:G599)</f>
        <v>0</v>
      </c>
      <c r="M596" s="110" t="e">
        <f>L596/L597</f>
        <v>#DIV/0!</v>
      </c>
      <c r="N596" s="225"/>
    </row>
    <row r="597" spans="1:14" x14ac:dyDescent="0.25">
      <c r="A597" s="91">
        <f t="shared" si="165"/>
        <v>509</v>
      </c>
      <c r="B597" s="215"/>
      <c r="C597" s="105">
        <f t="shared" si="166"/>
        <v>509</v>
      </c>
      <c r="D597" s="133"/>
      <c r="E597" s="133"/>
      <c r="F597" s="133"/>
      <c r="G597" s="133"/>
      <c r="H597" s="107">
        <f t="shared" si="167"/>
        <v>0</v>
      </c>
      <c r="I597" s="108" t="e">
        <f>H597/N593</f>
        <v>#DIV/0!</v>
      </c>
      <c r="J597" s="133"/>
      <c r="K597" s="109" t="s">
        <v>100</v>
      </c>
      <c r="L597" s="220">
        <f>SUM(H593:H599)</f>
        <v>0</v>
      </c>
      <c r="M597" s="221"/>
      <c r="N597" s="226"/>
    </row>
    <row r="598" spans="1:14" x14ac:dyDescent="0.25">
      <c r="A598" s="91">
        <f t="shared" si="165"/>
        <v>510</v>
      </c>
      <c r="B598" s="215"/>
      <c r="C598" s="105">
        <f t="shared" si="166"/>
        <v>510</v>
      </c>
      <c r="D598" s="133"/>
      <c r="E598" s="133"/>
      <c r="F598" s="133"/>
      <c r="G598" s="133"/>
      <c r="H598" s="107">
        <f t="shared" si="167"/>
        <v>0</v>
      </c>
      <c r="I598" s="108" t="e">
        <f>H598/N593</f>
        <v>#DIV/0!</v>
      </c>
      <c r="J598" s="133"/>
      <c r="K598" s="109"/>
      <c r="L598" s="111"/>
      <c r="M598" s="195" t="s">
        <v>1</v>
      </c>
      <c r="N598" s="197"/>
    </row>
    <row r="599" spans="1:14" x14ac:dyDescent="0.25">
      <c r="A599" s="91">
        <f t="shared" si="165"/>
        <v>511</v>
      </c>
      <c r="B599" s="216"/>
      <c r="C599" s="105">
        <f t="shared" si="166"/>
        <v>511</v>
      </c>
      <c r="D599" s="133"/>
      <c r="E599" s="133"/>
      <c r="F599" s="133"/>
      <c r="G599" s="133"/>
      <c r="H599" s="107">
        <f t="shared" si="167"/>
        <v>0</v>
      </c>
      <c r="I599" s="108" t="e">
        <f>H599/N593</f>
        <v>#DIV/0!</v>
      </c>
      <c r="J599" s="133"/>
      <c r="K599" s="109"/>
      <c r="L599" s="104"/>
      <c r="M599" s="104">
        <f>SUM(J593:J599)</f>
        <v>0</v>
      </c>
      <c r="N599" s="112" t="e">
        <f>M599/N593</f>
        <v>#DIV/0!</v>
      </c>
    </row>
    <row r="600" spans="1:14" x14ac:dyDescent="0.25">
      <c r="B600" s="208"/>
      <c r="C600" s="209"/>
      <c r="D600" s="209"/>
      <c r="E600" s="209"/>
      <c r="F600" s="209"/>
      <c r="G600" s="209"/>
      <c r="H600" s="209"/>
      <c r="I600" s="209"/>
      <c r="J600" s="209"/>
      <c r="K600" s="209"/>
      <c r="L600" s="209"/>
      <c r="M600" s="209"/>
      <c r="N600" s="210"/>
    </row>
    <row r="601" spans="1:14" x14ac:dyDescent="0.25">
      <c r="B601" s="104">
        <f>B591</f>
        <v>0</v>
      </c>
      <c r="C601" s="104" t="str">
        <f>C591</f>
        <v>LSL</v>
      </c>
      <c r="D601" s="195" t="s">
        <v>92</v>
      </c>
      <c r="E601" s="196"/>
      <c r="F601" s="196"/>
      <c r="G601" s="196"/>
      <c r="H601" s="197"/>
      <c r="I601" s="198" t="s">
        <v>102</v>
      </c>
      <c r="J601" s="198" t="s">
        <v>1</v>
      </c>
      <c r="K601" s="200" t="s">
        <v>93</v>
      </c>
      <c r="L601" s="201"/>
      <c r="M601" s="202"/>
      <c r="N601" s="206" t="s">
        <v>94</v>
      </c>
    </row>
    <row r="602" spans="1:14" x14ac:dyDescent="0.25">
      <c r="B602" s="104" t="s">
        <v>95</v>
      </c>
      <c r="C602" s="104" t="s">
        <v>86</v>
      </c>
      <c r="D602" s="104" t="s">
        <v>96</v>
      </c>
      <c r="E602" s="104" t="s">
        <v>97</v>
      </c>
      <c r="F602" s="104" t="s">
        <v>98</v>
      </c>
      <c r="G602" s="104" t="s">
        <v>99</v>
      </c>
      <c r="H602" s="104" t="s">
        <v>100</v>
      </c>
      <c r="I602" s="199"/>
      <c r="J602" s="199"/>
      <c r="K602" s="203"/>
      <c r="L602" s="204"/>
      <c r="M602" s="205"/>
      <c r="N602" s="207"/>
    </row>
    <row r="603" spans="1:14" x14ac:dyDescent="0.25">
      <c r="A603" s="91">
        <f>A593+7</f>
        <v>512</v>
      </c>
      <c r="B603" s="214">
        <f>(C609-N$3)/7</f>
        <v>74</v>
      </c>
      <c r="C603" s="105">
        <f>(N$3+(A603))</f>
        <v>512</v>
      </c>
      <c r="D603" s="133"/>
      <c r="E603" s="133"/>
      <c r="F603" s="133"/>
      <c r="G603" s="133"/>
      <c r="H603" s="107">
        <f>SUM(D603:G603)</f>
        <v>0</v>
      </c>
      <c r="I603" s="108" t="e">
        <f>H603/N603</f>
        <v>#DIV/0!</v>
      </c>
      <c r="J603" s="133"/>
      <c r="K603" s="109" t="s">
        <v>101</v>
      </c>
      <c r="L603" s="109" t="s">
        <v>100</v>
      </c>
      <c r="M603" s="109" t="s">
        <v>102</v>
      </c>
      <c r="N603" s="104">
        <f>N593-M599</f>
        <v>0</v>
      </c>
    </row>
    <row r="604" spans="1:14" ht="15" customHeight="1" x14ac:dyDescent="0.25">
      <c r="A604" s="91">
        <f t="shared" ref="A604:A609" si="168">A594+7</f>
        <v>513</v>
      </c>
      <c r="B604" s="215"/>
      <c r="C604" s="105">
        <f t="shared" ref="C604:C609" si="169">(N$3+(A604))</f>
        <v>513</v>
      </c>
      <c r="D604" s="133"/>
      <c r="E604" s="133"/>
      <c r="F604" s="133"/>
      <c r="G604" s="133"/>
      <c r="H604" s="107">
        <f t="shared" ref="H604:H609" si="170">SUM(D604:G604)</f>
        <v>0</v>
      </c>
      <c r="I604" s="108" t="e">
        <f>H604/N603</f>
        <v>#DIV/0!</v>
      </c>
      <c r="J604" s="133"/>
      <c r="K604" s="109" t="s">
        <v>103</v>
      </c>
      <c r="L604" s="107">
        <f>SUM(D603:E609)</f>
        <v>0</v>
      </c>
      <c r="M604" s="110" t="e">
        <f>L604/L607</f>
        <v>#DIV/0!</v>
      </c>
      <c r="N604" s="104" t="s">
        <v>104</v>
      </c>
    </row>
    <row r="605" spans="1:14" x14ac:dyDescent="0.25">
      <c r="A605" s="91">
        <f t="shared" si="168"/>
        <v>514</v>
      </c>
      <c r="B605" s="215"/>
      <c r="C605" s="105">
        <f t="shared" si="169"/>
        <v>514</v>
      </c>
      <c r="D605" s="133"/>
      <c r="E605" s="133"/>
      <c r="F605" s="133"/>
      <c r="G605" s="133"/>
      <c r="H605" s="107">
        <f t="shared" si="170"/>
        <v>0</v>
      </c>
      <c r="I605" s="108" t="e">
        <f>H605/N603</f>
        <v>#DIV/0!</v>
      </c>
      <c r="J605" s="133"/>
      <c r="K605" s="109" t="s">
        <v>105</v>
      </c>
      <c r="L605" s="107">
        <f>SUM(F603:F609)</f>
        <v>0</v>
      </c>
      <c r="M605" s="110" t="e">
        <f>L605/L607</f>
        <v>#DIV/0!</v>
      </c>
      <c r="N605" s="217" t="e">
        <f>(L607/7)/N603</f>
        <v>#DIV/0!</v>
      </c>
    </row>
    <row r="606" spans="1:14" x14ac:dyDescent="0.25">
      <c r="A606" s="91">
        <f t="shared" si="168"/>
        <v>515</v>
      </c>
      <c r="B606" s="215"/>
      <c r="C606" s="105">
        <f t="shared" si="169"/>
        <v>515</v>
      </c>
      <c r="D606" s="133"/>
      <c r="E606" s="133"/>
      <c r="F606" s="133"/>
      <c r="G606" s="133"/>
      <c r="H606" s="107">
        <f t="shared" si="170"/>
        <v>0</v>
      </c>
      <c r="I606" s="108" t="e">
        <f>H606/N603</f>
        <v>#DIV/0!</v>
      </c>
      <c r="J606" s="133"/>
      <c r="K606" s="109" t="s">
        <v>106</v>
      </c>
      <c r="L606" s="107">
        <f>SUM(G603:G609)</f>
        <v>0</v>
      </c>
      <c r="M606" s="110" t="e">
        <f>L606/L607</f>
        <v>#DIV/0!</v>
      </c>
      <c r="N606" s="218"/>
    </row>
    <row r="607" spans="1:14" x14ac:dyDescent="0.25">
      <c r="A607" s="91">
        <f t="shared" si="168"/>
        <v>516</v>
      </c>
      <c r="B607" s="215"/>
      <c r="C607" s="105">
        <f t="shared" si="169"/>
        <v>516</v>
      </c>
      <c r="D607" s="133"/>
      <c r="E607" s="133"/>
      <c r="F607" s="133"/>
      <c r="G607" s="133"/>
      <c r="H607" s="107">
        <f t="shared" si="170"/>
        <v>0</v>
      </c>
      <c r="I607" s="108" t="e">
        <f>H607/N603</f>
        <v>#DIV/0!</v>
      </c>
      <c r="J607" s="133"/>
      <c r="K607" s="109" t="s">
        <v>100</v>
      </c>
      <c r="L607" s="220">
        <f>SUM(H603:H609)</f>
        <v>0</v>
      </c>
      <c r="M607" s="221"/>
      <c r="N607" s="219"/>
    </row>
    <row r="608" spans="1:14" x14ac:dyDescent="0.25">
      <c r="A608" s="91">
        <f t="shared" si="168"/>
        <v>517</v>
      </c>
      <c r="B608" s="215"/>
      <c r="C608" s="105">
        <f t="shared" si="169"/>
        <v>517</v>
      </c>
      <c r="D608" s="133"/>
      <c r="E608" s="133"/>
      <c r="F608" s="133"/>
      <c r="G608" s="133"/>
      <c r="H608" s="107">
        <f t="shared" si="170"/>
        <v>0</v>
      </c>
      <c r="I608" s="108" t="e">
        <f>H608/N603</f>
        <v>#DIV/0!</v>
      </c>
      <c r="J608" s="133"/>
      <c r="K608" s="109"/>
      <c r="L608" s="111"/>
      <c r="M608" s="195" t="s">
        <v>1</v>
      </c>
      <c r="N608" s="197"/>
    </row>
    <row r="609" spans="1:14" x14ac:dyDescent="0.25">
      <c r="A609" s="91">
        <f t="shared" si="168"/>
        <v>518</v>
      </c>
      <c r="B609" s="216"/>
      <c r="C609" s="105">
        <f t="shared" si="169"/>
        <v>518</v>
      </c>
      <c r="D609" s="133"/>
      <c r="E609" s="133"/>
      <c r="F609" s="133"/>
      <c r="G609" s="133"/>
      <c r="H609" s="107">
        <f t="shared" si="170"/>
        <v>0</v>
      </c>
      <c r="I609" s="108" t="e">
        <f>H609/N603</f>
        <v>#DIV/0!</v>
      </c>
      <c r="J609" s="133"/>
      <c r="K609" s="109"/>
      <c r="L609" s="104"/>
      <c r="M609" s="104">
        <f>SUM(J603:J609)</f>
        <v>0</v>
      </c>
      <c r="N609" s="112" t="e">
        <f>M609/N603</f>
        <v>#DIV/0!</v>
      </c>
    </row>
    <row r="610" spans="1:14" x14ac:dyDescent="0.25">
      <c r="B610" s="208"/>
      <c r="C610" s="209"/>
      <c r="D610" s="209"/>
      <c r="E610" s="209"/>
      <c r="F610" s="209"/>
      <c r="G610" s="209"/>
      <c r="H610" s="209"/>
      <c r="I610" s="209"/>
      <c r="J610" s="209"/>
      <c r="K610" s="209"/>
      <c r="L610" s="209"/>
      <c r="M610" s="209"/>
      <c r="N610" s="210"/>
    </row>
    <row r="611" spans="1:14" x14ac:dyDescent="0.25">
      <c r="B611" s="104">
        <f>B601</f>
        <v>0</v>
      </c>
      <c r="C611" s="104" t="str">
        <f>C601</f>
        <v>LSL</v>
      </c>
      <c r="D611" s="195" t="s">
        <v>92</v>
      </c>
      <c r="E611" s="196"/>
      <c r="F611" s="196"/>
      <c r="G611" s="196"/>
      <c r="H611" s="197"/>
      <c r="I611" s="198" t="s">
        <v>102</v>
      </c>
      <c r="J611" s="198" t="s">
        <v>1</v>
      </c>
      <c r="K611" s="200" t="s">
        <v>93</v>
      </c>
      <c r="L611" s="201"/>
      <c r="M611" s="202"/>
      <c r="N611" s="206" t="s">
        <v>94</v>
      </c>
    </row>
    <row r="612" spans="1:14" x14ac:dyDescent="0.25">
      <c r="B612" s="104" t="s">
        <v>95</v>
      </c>
      <c r="C612" s="104" t="s">
        <v>86</v>
      </c>
      <c r="D612" s="104" t="s">
        <v>96</v>
      </c>
      <c r="E612" s="104" t="s">
        <v>97</v>
      </c>
      <c r="F612" s="104" t="s">
        <v>98</v>
      </c>
      <c r="G612" s="104" t="s">
        <v>99</v>
      </c>
      <c r="H612" s="104" t="s">
        <v>100</v>
      </c>
      <c r="I612" s="199"/>
      <c r="J612" s="199"/>
      <c r="K612" s="203"/>
      <c r="L612" s="204"/>
      <c r="M612" s="205"/>
      <c r="N612" s="207"/>
    </row>
    <row r="613" spans="1:14" x14ac:dyDescent="0.25">
      <c r="A613" s="91">
        <f>A603+7</f>
        <v>519</v>
      </c>
      <c r="B613" s="214">
        <f>(C619-N$3)/7</f>
        <v>75</v>
      </c>
      <c r="C613" s="105">
        <f>(N$3+(A613))</f>
        <v>519</v>
      </c>
      <c r="D613" s="133"/>
      <c r="E613" s="133"/>
      <c r="F613" s="133"/>
      <c r="G613" s="133"/>
      <c r="H613" s="107">
        <f>SUM(D613:G613)</f>
        <v>0</v>
      </c>
      <c r="I613" s="108" t="e">
        <f>H613/N613</f>
        <v>#DIV/0!</v>
      </c>
      <c r="J613" s="133"/>
      <c r="K613" s="109" t="s">
        <v>101</v>
      </c>
      <c r="L613" s="109" t="s">
        <v>100</v>
      </c>
      <c r="M613" s="109" t="s">
        <v>102</v>
      </c>
      <c r="N613" s="104">
        <f>N603-M609</f>
        <v>0</v>
      </c>
    </row>
    <row r="614" spans="1:14" ht="15" customHeight="1" x14ac:dyDescent="0.25">
      <c r="A614" s="91">
        <f t="shared" ref="A614:A619" si="171">A604+7</f>
        <v>520</v>
      </c>
      <c r="B614" s="215"/>
      <c r="C614" s="105">
        <f t="shared" ref="C614:C619" si="172">(N$3+(A614))</f>
        <v>520</v>
      </c>
      <c r="D614" s="133"/>
      <c r="E614" s="133"/>
      <c r="F614" s="133"/>
      <c r="G614" s="133"/>
      <c r="H614" s="107">
        <f t="shared" ref="H614:H619" si="173">SUM(D614:G614)</f>
        <v>0</v>
      </c>
      <c r="I614" s="108" t="e">
        <f>H614/N613</f>
        <v>#DIV/0!</v>
      </c>
      <c r="J614" s="133"/>
      <c r="K614" s="109" t="s">
        <v>103</v>
      </c>
      <c r="L614" s="107">
        <f>SUM(D613:E619)</f>
        <v>0</v>
      </c>
      <c r="M614" s="110" t="e">
        <f>L614/L617</f>
        <v>#DIV/0!</v>
      </c>
      <c r="N614" s="104" t="s">
        <v>104</v>
      </c>
    </row>
    <row r="615" spans="1:14" x14ac:dyDescent="0.25">
      <c r="A615" s="91">
        <f t="shared" si="171"/>
        <v>521</v>
      </c>
      <c r="B615" s="215"/>
      <c r="C615" s="105">
        <f t="shared" si="172"/>
        <v>521</v>
      </c>
      <c r="D615" s="133"/>
      <c r="E615" s="133"/>
      <c r="F615" s="133"/>
      <c r="G615" s="133"/>
      <c r="H615" s="107">
        <f t="shared" si="173"/>
        <v>0</v>
      </c>
      <c r="I615" s="108" t="e">
        <f>H615/N613</f>
        <v>#DIV/0!</v>
      </c>
      <c r="J615" s="133"/>
      <c r="K615" s="109" t="s">
        <v>105</v>
      </c>
      <c r="L615" s="107">
        <f>SUM(F613:F619)</f>
        <v>0</v>
      </c>
      <c r="M615" s="110" t="e">
        <f>L615/L617</f>
        <v>#DIV/0!</v>
      </c>
      <c r="N615" s="217" t="e">
        <f>(L617/7)/N613</f>
        <v>#DIV/0!</v>
      </c>
    </row>
    <row r="616" spans="1:14" x14ac:dyDescent="0.25">
      <c r="A616" s="91">
        <f t="shared" si="171"/>
        <v>522</v>
      </c>
      <c r="B616" s="215"/>
      <c r="C616" s="105">
        <f t="shared" si="172"/>
        <v>522</v>
      </c>
      <c r="D616" s="133"/>
      <c r="E616" s="133"/>
      <c r="F616" s="133"/>
      <c r="G616" s="133"/>
      <c r="H616" s="107">
        <f t="shared" si="173"/>
        <v>0</v>
      </c>
      <c r="I616" s="108" t="e">
        <f>H616/N613</f>
        <v>#DIV/0!</v>
      </c>
      <c r="J616" s="133"/>
      <c r="K616" s="109" t="s">
        <v>106</v>
      </c>
      <c r="L616" s="107">
        <f>SUM(G613:G619)</f>
        <v>0</v>
      </c>
      <c r="M616" s="110" t="e">
        <f>L616/L617</f>
        <v>#DIV/0!</v>
      </c>
      <c r="N616" s="218"/>
    </row>
    <row r="617" spans="1:14" x14ac:dyDescent="0.25">
      <c r="A617" s="91">
        <f t="shared" si="171"/>
        <v>523</v>
      </c>
      <c r="B617" s="215"/>
      <c r="C617" s="105">
        <f t="shared" si="172"/>
        <v>523</v>
      </c>
      <c r="D617" s="133"/>
      <c r="E617" s="133"/>
      <c r="F617" s="133"/>
      <c r="G617" s="133"/>
      <c r="H617" s="107">
        <f t="shared" si="173"/>
        <v>0</v>
      </c>
      <c r="I617" s="108" t="e">
        <f>H617/N613</f>
        <v>#DIV/0!</v>
      </c>
      <c r="J617" s="133"/>
      <c r="K617" s="109" t="s">
        <v>100</v>
      </c>
      <c r="L617" s="220">
        <f>SUM(H613:H619)</f>
        <v>0</v>
      </c>
      <c r="M617" s="221"/>
      <c r="N617" s="219"/>
    </row>
    <row r="618" spans="1:14" x14ac:dyDescent="0.25">
      <c r="A618" s="91">
        <f t="shared" si="171"/>
        <v>524</v>
      </c>
      <c r="B618" s="215"/>
      <c r="C618" s="105">
        <f t="shared" si="172"/>
        <v>524</v>
      </c>
      <c r="D618" s="133"/>
      <c r="E618" s="133"/>
      <c r="F618" s="133"/>
      <c r="G618" s="133"/>
      <c r="H618" s="107">
        <f t="shared" si="173"/>
        <v>0</v>
      </c>
      <c r="I618" s="108" t="e">
        <f>H618/N613</f>
        <v>#DIV/0!</v>
      </c>
      <c r="J618" s="133"/>
      <c r="K618" s="109"/>
      <c r="L618" s="111"/>
      <c r="M618" s="195" t="s">
        <v>1</v>
      </c>
      <c r="N618" s="197"/>
    </row>
    <row r="619" spans="1:14" x14ac:dyDescent="0.25">
      <c r="A619" s="91">
        <f t="shared" si="171"/>
        <v>525</v>
      </c>
      <c r="B619" s="216"/>
      <c r="C619" s="105">
        <f t="shared" si="172"/>
        <v>525</v>
      </c>
      <c r="D619" s="133"/>
      <c r="E619" s="133"/>
      <c r="F619" s="133"/>
      <c r="G619" s="133"/>
      <c r="H619" s="107">
        <f t="shared" si="173"/>
        <v>0</v>
      </c>
      <c r="I619" s="108" t="e">
        <f>H619/N613</f>
        <v>#DIV/0!</v>
      </c>
      <c r="J619" s="133"/>
      <c r="K619" s="109"/>
      <c r="L619" s="104"/>
      <c r="M619" s="104">
        <f>SUM(J613:J619)</f>
        <v>0</v>
      </c>
      <c r="N619" s="112" t="e">
        <f>M619/N613</f>
        <v>#DIV/0!</v>
      </c>
    </row>
    <row r="620" spans="1:14" hidden="1" x14ac:dyDescent="0.25">
      <c r="B620" s="208"/>
      <c r="C620" s="209"/>
      <c r="D620" s="209"/>
      <c r="E620" s="209"/>
      <c r="F620" s="209"/>
      <c r="G620" s="209"/>
      <c r="H620" s="209"/>
      <c r="I620" s="209"/>
      <c r="J620" s="209"/>
      <c r="K620" s="209"/>
      <c r="L620" s="209"/>
      <c r="M620" s="209"/>
      <c r="N620" s="210"/>
    </row>
    <row r="621" spans="1:14" ht="36" x14ac:dyDescent="0.25">
      <c r="B621" s="223">
        <f>B558</f>
        <v>0</v>
      </c>
      <c r="C621" s="223"/>
      <c r="D621" s="223"/>
      <c r="E621" s="223"/>
      <c r="F621" s="223"/>
      <c r="G621" s="223"/>
      <c r="H621" s="223"/>
      <c r="I621" s="223"/>
      <c r="J621" s="223"/>
      <c r="K621" s="223"/>
      <c r="L621" s="223"/>
      <c r="M621" s="223"/>
      <c r="N621" s="223"/>
    </row>
    <row r="622" spans="1:14" ht="21" x14ac:dyDescent="0.25">
      <c r="B622" s="222" t="s">
        <v>83</v>
      </c>
      <c r="C622" s="222"/>
      <c r="D622" s="222"/>
      <c r="E622" s="222"/>
      <c r="F622" s="222"/>
      <c r="G622" s="222"/>
      <c r="H622" s="222"/>
      <c r="I622" s="222"/>
      <c r="J622" s="222"/>
      <c r="K622" s="222"/>
      <c r="L622" s="222"/>
      <c r="M622" s="222"/>
      <c r="N622" s="222"/>
    </row>
    <row r="623" spans="1:14" ht="21" x14ac:dyDescent="0.25">
      <c r="B623" s="94" t="s">
        <v>107</v>
      </c>
      <c r="C623" s="211">
        <f>C560</f>
        <v>0</v>
      </c>
      <c r="D623" s="212"/>
      <c r="E623" s="211" t="str">
        <f>E560</f>
        <v>LOHMANN LSL</v>
      </c>
      <c r="F623" s="213"/>
      <c r="G623" s="213"/>
      <c r="H623" s="213"/>
      <c r="I623" s="213"/>
      <c r="J623" s="212"/>
      <c r="K623" s="211" t="s">
        <v>85</v>
      </c>
      <c r="L623" s="213"/>
      <c r="M623" s="212"/>
      <c r="N623" s="95">
        <f>N560</f>
        <v>0</v>
      </c>
    </row>
    <row r="624" spans="1:14" ht="15" customHeight="1" x14ac:dyDescent="0.25">
      <c r="A624" s="92"/>
      <c r="B624" s="104">
        <f>B611</f>
        <v>0</v>
      </c>
      <c r="C624" s="104" t="str">
        <f>C611</f>
        <v>LSL</v>
      </c>
      <c r="D624" s="195" t="s">
        <v>92</v>
      </c>
      <c r="E624" s="196"/>
      <c r="F624" s="196"/>
      <c r="G624" s="196"/>
      <c r="H624" s="197"/>
      <c r="I624" s="198" t="s">
        <v>102</v>
      </c>
      <c r="J624" s="198" t="s">
        <v>1</v>
      </c>
      <c r="K624" s="200" t="s">
        <v>93</v>
      </c>
      <c r="L624" s="201"/>
      <c r="M624" s="202"/>
      <c r="N624" s="206" t="s">
        <v>94</v>
      </c>
    </row>
    <row r="625" spans="1:14" x14ac:dyDescent="0.25">
      <c r="A625" s="92"/>
      <c r="B625" s="104" t="s">
        <v>95</v>
      </c>
      <c r="C625" s="104" t="s">
        <v>86</v>
      </c>
      <c r="D625" s="104" t="s">
        <v>96</v>
      </c>
      <c r="E625" s="104" t="s">
        <v>97</v>
      </c>
      <c r="F625" s="104" t="s">
        <v>98</v>
      </c>
      <c r="G625" s="104" t="s">
        <v>99</v>
      </c>
      <c r="H625" s="104" t="s">
        <v>100</v>
      </c>
      <c r="I625" s="199"/>
      <c r="J625" s="199"/>
      <c r="K625" s="203"/>
      <c r="L625" s="204"/>
      <c r="M625" s="205"/>
      <c r="N625" s="207"/>
    </row>
    <row r="626" spans="1:14" x14ac:dyDescent="0.25">
      <c r="A626" s="91">
        <f>A613+7</f>
        <v>526</v>
      </c>
      <c r="B626" s="214">
        <f>(C632-N$3)/7</f>
        <v>76</v>
      </c>
      <c r="C626" s="105">
        <f>(N$3+(A626))</f>
        <v>526</v>
      </c>
      <c r="D626" s="133"/>
      <c r="E626" s="133"/>
      <c r="F626" s="133"/>
      <c r="G626" s="133"/>
      <c r="H626" s="107">
        <f>SUM(D626:G626)</f>
        <v>0</v>
      </c>
      <c r="I626" s="108" t="e">
        <f>H626/N626</f>
        <v>#DIV/0!</v>
      </c>
      <c r="J626" s="133"/>
      <c r="K626" s="109" t="s">
        <v>101</v>
      </c>
      <c r="L626" s="109" t="s">
        <v>100</v>
      </c>
      <c r="M626" s="109" t="s">
        <v>102</v>
      </c>
      <c r="N626" s="104">
        <f>N613-M619</f>
        <v>0</v>
      </c>
    </row>
    <row r="627" spans="1:14" x14ac:dyDescent="0.25">
      <c r="A627" s="91">
        <f t="shared" ref="A627:A632" si="174">A614+7</f>
        <v>527</v>
      </c>
      <c r="B627" s="215"/>
      <c r="C627" s="105">
        <f t="shared" ref="C627:C632" si="175">(N$3+(A627))</f>
        <v>527</v>
      </c>
      <c r="D627" s="133"/>
      <c r="E627" s="133"/>
      <c r="F627" s="133"/>
      <c r="G627" s="133"/>
      <c r="H627" s="107">
        <f t="shared" ref="H627:H632" si="176">SUM(D627:G627)</f>
        <v>0</v>
      </c>
      <c r="I627" s="108" t="e">
        <f>H627/N626</f>
        <v>#DIV/0!</v>
      </c>
      <c r="J627" s="133"/>
      <c r="K627" s="109" t="s">
        <v>103</v>
      </c>
      <c r="L627" s="107">
        <f>SUM(D626:E632)</f>
        <v>0</v>
      </c>
      <c r="M627" s="110" t="e">
        <f>L627/L630</f>
        <v>#DIV/0!</v>
      </c>
      <c r="N627" s="104" t="s">
        <v>104</v>
      </c>
    </row>
    <row r="628" spans="1:14" x14ac:dyDescent="0.25">
      <c r="A628" s="91">
        <f t="shared" si="174"/>
        <v>528</v>
      </c>
      <c r="B628" s="215"/>
      <c r="C628" s="105">
        <f t="shared" si="175"/>
        <v>528</v>
      </c>
      <c r="D628" s="133"/>
      <c r="E628" s="133"/>
      <c r="F628" s="133"/>
      <c r="G628" s="133"/>
      <c r="H628" s="107">
        <f t="shared" si="176"/>
        <v>0</v>
      </c>
      <c r="I628" s="108" t="e">
        <f>H628/N626</f>
        <v>#DIV/0!</v>
      </c>
      <c r="J628" s="133"/>
      <c r="K628" s="109" t="s">
        <v>105</v>
      </c>
      <c r="L628" s="107">
        <f>SUM(F626:F632)</f>
        <v>0</v>
      </c>
      <c r="M628" s="110" t="e">
        <f>L628/L630</f>
        <v>#DIV/0!</v>
      </c>
      <c r="N628" s="217" t="e">
        <f>(L630/7)/N626</f>
        <v>#DIV/0!</v>
      </c>
    </row>
    <row r="629" spans="1:14" x14ac:dyDescent="0.25">
      <c r="A629" s="91">
        <f t="shared" si="174"/>
        <v>529</v>
      </c>
      <c r="B629" s="215"/>
      <c r="C629" s="105">
        <f t="shared" si="175"/>
        <v>529</v>
      </c>
      <c r="D629" s="133"/>
      <c r="E629" s="133"/>
      <c r="F629" s="133"/>
      <c r="G629" s="133"/>
      <c r="H629" s="107">
        <f t="shared" si="176"/>
        <v>0</v>
      </c>
      <c r="I629" s="108" t="e">
        <f>H629/N626</f>
        <v>#DIV/0!</v>
      </c>
      <c r="J629" s="133"/>
      <c r="K629" s="109" t="s">
        <v>106</v>
      </c>
      <c r="L629" s="107">
        <f>SUM(G626:G632)</f>
        <v>0</v>
      </c>
      <c r="M629" s="110" t="e">
        <f>L629/L630</f>
        <v>#DIV/0!</v>
      </c>
      <c r="N629" s="218"/>
    </row>
    <row r="630" spans="1:14" x14ac:dyDescent="0.25">
      <c r="A630" s="91">
        <f t="shared" si="174"/>
        <v>530</v>
      </c>
      <c r="B630" s="215"/>
      <c r="C630" s="105">
        <f t="shared" si="175"/>
        <v>530</v>
      </c>
      <c r="D630" s="133"/>
      <c r="E630" s="133"/>
      <c r="F630" s="133"/>
      <c r="G630" s="133"/>
      <c r="H630" s="107">
        <f t="shared" si="176"/>
        <v>0</v>
      </c>
      <c r="I630" s="108" t="e">
        <f>H630/N626</f>
        <v>#DIV/0!</v>
      </c>
      <c r="J630" s="133"/>
      <c r="K630" s="109" t="s">
        <v>100</v>
      </c>
      <c r="L630" s="220">
        <f>SUM(H626:H632)</f>
        <v>0</v>
      </c>
      <c r="M630" s="221"/>
      <c r="N630" s="219"/>
    </row>
    <row r="631" spans="1:14" x14ac:dyDescent="0.25">
      <c r="A631" s="91">
        <f t="shared" si="174"/>
        <v>531</v>
      </c>
      <c r="B631" s="215"/>
      <c r="C631" s="105">
        <f t="shared" si="175"/>
        <v>531</v>
      </c>
      <c r="D631" s="133"/>
      <c r="E631" s="133"/>
      <c r="F631" s="133"/>
      <c r="G631" s="133"/>
      <c r="H631" s="107">
        <f t="shared" si="176"/>
        <v>0</v>
      </c>
      <c r="I631" s="108" t="e">
        <f>H631/N626</f>
        <v>#DIV/0!</v>
      </c>
      <c r="J631" s="133"/>
      <c r="K631" s="109"/>
      <c r="L631" s="111"/>
      <c r="M631" s="195" t="s">
        <v>1</v>
      </c>
      <c r="N631" s="197"/>
    </row>
    <row r="632" spans="1:14" x14ac:dyDescent="0.25">
      <c r="A632" s="91">
        <f t="shared" si="174"/>
        <v>532</v>
      </c>
      <c r="B632" s="216"/>
      <c r="C632" s="105">
        <f t="shared" si="175"/>
        <v>532</v>
      </c>
      <c r="D632" s="133"/>
      <c r="E632" s="133"/>
      <c r="F632" s="133"/>
      <c r="G632" s="133"/>
      <c r="H632" s="107">
        <f t="shared" si="176"/>
        <v>0</v>
      </c>
      <c r="I632" s="108" t="e">
        <f>H632/N626</f>
        <v>#DIV/0!</v>
      </c>
      <c r="J632" s="133"/>
      <c r="K632" s="109"/>
      <c r="L632" s="104"/>
      <c r="M632" s="104">
        <f>SUM(J626:J632)</f>
        <v>0</v>
      </c>
      <c r="N632" s="112" t="e">
        <f>M632/N626</f>
        <v>#DIV/0!</v>
      </c>
    </row>
    <row r="633" spans="1:14" x14ac:dyDescent="0.25">
      <c r="B633" s="208"/>
      <c r="C633" s="209"/>
      <c r="D633" s="209"/>
      <c r="E633" s="209"/>
      <c r="F633" s="209"/>
      <c r="G633" s="209"/>
      <c r="H633" s="209"/>
      <c r="I633" s="209"/>
      <c r="J633" s="209"/>
      <c r="K633" s="209"/>
      <c r="L633" s="209"/>
      <c r="M633" s="209"/>
      <c r="N633" s="210"/>
    </row>
    <row r="634" spans="1:14" ht="15" customHeight="1" x14ac:dyDescent="0.25">
      <c r="A634" s="92"/>
      <c r="B634" s="104">
        <f>B624</f>
        <v>0</v>
      </c>
      <c r="C634" s="104" t="str">
        <f>C624</f>
        <v>LSL</v>
      </c>
      <c r="D634" s="195" t="s">
        <v>92</v>
      </c>
      <c r="E634" s="196"/>
      <c r="F634" s="196"/>
      <c r="G634" s="196"/>
      <c r="H634" s="197"/>
      <c r="I634" s="198" t="s">
        <v>102</v>
      </c>
      <c r="J634" s="198" t="s">
        <v>1</v>
      </c>
      <c r="K634" s="200" t="s">
        <v>93</v>
      </c>
      <c r="L634" s="201"/>
      <c r="M634" s="202"/>
      <c r="N634" s="206" t="s">
        <v>94</v>
      </c>
    </row>
    <row r="635" spans="1:14" x14ac:dyDescent="0.25">
      <c r="A635" s="92"/>
      <c r="B635" s="104" t="s">
        <v>95</v>
      </c>
      <c r="C635" s="104" t="s">
        <v>86</v>
      </c>
      <c r="D635" s="104" t="s">
        <v>96</v>
      </c>
      <c r="E635" s="104" t="s">
        <v>97</v>
      </c>
      <c r="F635" s="104" t="s">
        <v>98</v>
      </c>
      <c r="G635" s="104" t="s">
        <v>99</v>
      </c>
      <c r="H635" s="104" t="s">
        <v>100</v>
      </c>
      <c r="I635" s="199"/>
      <c r="J635" s="199"/>
      <c r="K635" s="203"/>
      <c r="L635" s="204"/>
      <c r="M635" s="205"/>
      <c r="N635" s="207"/>
    </row>
    <row r="636" spans="1:14" x14ac:dyDescent="0.25">
      <c r="A636" s="91">
        <f>A626+7</f>
        <v>533</v>
      </c>
      <c r="B636" s="214">
        <f>(C642-N$3)/7</f>
        <v>77</v>
      </c>
      <c r="C636" s="105">
        <f>(N$3+(A636))</f>
        <v>533</v>
      </c>
      <c r="D636" s="133"/>
      <c r="E636" s="133"/>
      <c r="F636" s="133"/>
      <c r="G636" s="133"/>
      <c r="H636" s="107">
        <f>SUM(D636:G636)</f>
        <v>0</v>
      </c>
      <c r="I636" s="108" t="e">
        <f>H636/N636</f>
        <v>#DIV/0!</v>
      </c>
      <c r="J636" s="133"/>
      <c r="K636" s="109" t="s">
        <v>101</v>
      </c>
      <c r="L636" s="109" t="s">
        <v>100</v>
      </c>
      <c r="M636" s="109" t="s">
        <v>102</v>
      </c>
      <c r="N636" s="104">
        <f>N626-M632</f>
        <v>0</v>
      </c>
    </row>
    <row r="637" spans="1:14" x14ac:dyDescent="0.25">
      <c r="A637" s="91">
        <f t="shared" ref="A637:A642" si="177">A627+7</f>
        <v>534</v>
      </c>
      <c r="B637" s="215"/>
      <c r="C637" s="105">
        <f t="shared" ref="C637:C642" si="178">(N$3+(A637))</f>
        <v>534</v>
      </c>
      <c r="D637" s="133"/>
      <c r="E637" s="133"/>
      <c r="F637" s="133"/>
      <c r="G637" s="133"/>
      <c r="H637" s="107">
        <f t="shared" ref="H637:H642" si="179">SUM(D637:G637)</f>
        <v>0</v>
      </c>
      <c r="I637" s="108" t="e">
        <f>H637/N636</f>
        <v>#DIV/0!</v>
      </c>
      <c r="J637" s="133"/>
      <c r="K637" s="109" t="s">
        <v>103</v>
      </c>
      <c r="L637" s="107">
        <f>SUM(D636:E642)</f>
        <v>0</v>
      </c>
      <c r="M637" s="110" t="e">
        <f>L637/L640</f>
        <v>#DIV/0!</v>
      </c>
      <c r="N637" s="104" t="s">
        <v>104</v>
      </c>
    </row>
    <row r="638" spans="1:14" x14ac:dyDescent="0.25">
      <c r="A638" s="91">
        <f t="shared" si="177"/>
        <v>535</v>
      </c>
      <c r="B638" s="215"/>
      <c r="C638" s="105">
        <f t="shared" si="178"/>
        <v>535</v>
      </c>
      <c r="D638" s="133"/>
      <c r="E638" s="133"/>
      <c r="F638" s="133"/>
      <c r="G638" s="133"/>
      <c r="H638" s="107">
        <f t="shared" si="179"/>
        <v>0</v>
      </c>
      <c r="I638" s="108" t="e">
        <f>H638/N636</f>
        <v>#DIV/0!</v>
      </c>
      <c r="J638" s="133"/>
      <c r="K638" s="109" t="s">
        <v>105</v>
      </c>
      <c r="L638" s="107">
        <f>SUM(F636:F642)</f>
        <v>0</v>
      </c>
      <c r="M638" s="110" t="e">
        <f>L638/L640</f>
        <v>#DIV/0!</v>
      </c>
      <c r="N638" s="217" t="e">
        <f>(L640/7)/N636</f>
        <v>#DIV/0!</v>
      </c>
    </row>
    <row r="639" spans="1:14" x14ac:dyDescent="0.25">
      <c r="A639" s="91">
        <f t="shared" si="177"/>
        <v>536</v>
      </c>
      <c r="B639" s="215"/>
      <c r="C639" s="105">
        <f t="shared" si="178"/>
        <v>536</v>
      </c>
      <c r="D639" s="133"/>
      <c r="E639" s="133"/>
      <c r="F639" s="133"/>
      <c r="G639" s="133"/>
      <c r="H639" s="107">
        <f t="shared" si="179"/>
        <v>0</v>
      </c>
      <c r="I639" s="108" t="e">
        <f>H639/N636</f>
        <v>#DIV/0!</v>
      </c>
      <c r="J639" s="133"/>
      <c r="K639" s="109" t="s">
        <v>106</v>
      </c>
      <c r="L639" s="107">
        <f>SUM(G636:G642)</f>
        <v>0</v>
      </c>
      <c r="M639" s="110" t="e">
        <f>L639/L640</f>
        <v>#DIV/0!</v>
      </c>
      <c r="N639" s="218"/>
    </row>
    <row r="640" spans="1:14" x14ac:dyDescent="0.25">
      <c r="A640" s="91">
        <f t="shared" si="177"/>
        <v>537</v>
      </c>
      <c r="B640" s="215"/>
      <c r="C640" s="105">
        <f t="shared" si="178"/>
        <v>537</v>
      </c>
      <c r="D640" s="133"/>
      <c r="E640" s="133"/>
      <c r="F640" s="133"/>
      <c r="G640" s="133"/>
      <c r="H640" s="107">
        <f t="shared" si="179"/>
        <v>0</v>
      </c>
      <c r="I640" s="108" t="e">
        <f>H640/N636</f>
        <v>#DIV/0!</v>
      </c>
      <c r="J640" s="133"/>
      <c r="K640" s="109" t="s">
        <v>100</v>
      </c>
      <c r="L640" s="220">
        <f>SUM(H636:H642)</f>
        <v>0</v>
      </c>
      <c r="M640" s="221"/>
      <c r="N640" s="219"/>
    </row>
    <row r="641" spans="1:14" x14ac:dyDescent="0.25">
      <c r="A641" s="91">
        <f t="shared" si="177"/>
        <v>538</v>
      </c>
      <c r="B641" s="215"/>
      <c r="C641" s="105">
        <f t="shared" si="178"/>
        <v>538</v>
      </c>
      <c r="D641" s="133"/>
      <c r="E641" s="133"/>
      <c r="F641" s="133"/>
      <c r="G641" s="133"/>
      <c r="H641" s="107">
        <f t="shared" si="179"/>
        <v>0</v>
      </c>
      <c r="I641" s="108" t="e">
        <f>H641/N636</f>
        <v>#DIV/0!</v>
      </c>
      <c r="J641" s="133"/>
      <c r="K641" s="109"/>
      <c r="L641" s="111"/>
      <c r="M641" s="195" t="s">
        <v>1</v>
      </c>
      <c r="N641" s="197"/>
    </row>
    <row r="642" spans="1:14" x14ac:dyDescent="0.25">
      <c r="A642" s="91">
        <f t="shared" si="177"/>
        <v>539</v>
      </c>
      <c r="B642" s="216"/>
      <c r="C642" s="105">
        <f t="shared" si="178"/>
        <v>539</v>
      </c>
      <c r="D642" s="133"/>
      <c r="E642" s="133"/>
      <c r="F642" s="133"/>
      <c r="G642" s="133"/>
      <c r="H642" s="107">
        <f t="shared" si="179"/>
        <v>0</v>
      </c>
      <c r="I642" s="108" t="e">
        <f>H642/N636</f>
        <v>#DIV/0!</v>
      </c>
      <c r="J642" s="133"/>
      <c r="K642" s="109"/>
      <c r="L642" s="104"/>
      <c r="M642" s="104">
        <f>SUM(J636:J642)</f>
        <v>0</v>
      </c>
      <c r="N642" s="112" t="e">
        <f>M642/N636</f>
        <v>#DIV/0!</v>
      </c>
    </row>
    <row r="643" spans="1:14" x14ac:dyDescent="0.25">
      <c r="B643" s="208"/>
      <c r="C643" s="209"/>
      <c r="D643" s="209"/>
      <c r="E643" s="209"/>
      <c r="F643" s="209"/>
      <c r="G643" s="209"/>
      <c r="H643" s="209"/>
      <c r="I643" s="209"/>
      <c r="J643" s="209"/>
      <c r="K643" s="209"/>
      <c r="L643" s="209"/>
      <c r="M643" s="209"/>
      <c r="N643" s="210"/>
    </row>
    <row r="644" spans="1:14" ht="15" customHeight="1" x14ac:dyDescent="0.25">
      <c r="A644" s="92"/>
      <c r="B644" s="104">
        <f>B634</f>
        <v>0</v>
      </c>
      <c r="C644" s="104" t="str">
        <f>C634</f>
        <v>LSL</v>
      </c>
      <c r="D644" s="195" t="s">
        <v>92</v>
      </c>
      <c r="E644" s="196"/>
      <c r="F644" s="196"/>
      <c r="G644" s="196"/>
      <c r="H644" s="197"/>
      <c r="I644" s="198" t="s">
        <v>102</v>
      </c>
      <c r="J644" s="198" t="s">
        <v>1</v>
      </c>
      <c r="K644" s="200" t="s">
        <v>93</v>
      </c>
      <c r="L644" s="201"/>
      <c r="M644" s="202"/>
      <c r="N644" s="206" t="s">
        <v>94</v>
      </c>
    </row>
    <row r="645" spans="1:14" x14ac:dyDescent="0.25">
      <c r="A645" s="92"/>
      <c r="B645" s="104" t="s">
        <v>95</v>
      </c>
      <c r="C645" s="104" t="s">
        <v>86</v>
      </c>
      <c r="D645" s="104" t="s">
        <v>96</v>
      </c>
      <c r="E645" s="104" t="s">
        <v>97</v>
      </c>
      <c r="F645" s="104" t="s">
        <v>98</v>
      </c>
      <c r="G645" s="104" t="s">
        <v>99</v>
      </c>
      <c r="H645" s="104" t="s">
        <v>100</v>
      </c>
      <c r="I645" s="199"/>
      <c r="J645" s="199"/>
      <c r="K645" s="203"/>
      <c r="L645" s="204"/>
      <c r="M645" s="205"/>
      <c r="N645" s="207"/>
    </row>
    <row r="646" spans="1:14" x14ac:dyDescent="0.25">
      <c r="A646" s="91">
        <f>A636+7</f>
        <v>540</v>
      </c>
      <c r="B646" s="214">
        <f>(C652-N$3)/7</f>
        <v>78</v>
      </c>
      <c r="C646" s="105">
        <f>(N$3+(A646))</f>
        <v>540</v>
      </c>
      <c r="D646" s="133"/>
      <c r="E646" s="133"/>
      <c r="F646" s="133"/>
      <c r="G646" s="133"/>
      <c r="H646" s="107">
        <f>SUM(D646:G646)</f>
        <v>0</v>
      </c>
      <c r="I646" s="108" t="e">
        <f>H646/N646</f>
        <v>#DIV/0!</v>
      </c>
      <c r="J646" s="133"/>
      <c r="K646" s="109" t="s">
        <v>101</v>
      </c>
      <c r="L646" s="109" t="s">
        <v>100</v>
      </c>
      <c r="M646" s="109" t="s">
        <v>102</v>
      </c>
      <c r="N646" s="104">
        <f>N636-M642</f>
        <v>0</v>
      </c>
    </row>
    <row r="647" spans="1:14" x14ac:dyDescent="0.25">
      <c r="A647" s="91">
        <f t="shared" ref="A647:A652" si="180">A637+7</f>
        <v>541</v>
      </c>
      <c r="B647" s="215"/>
      <c r="C647" s="105">
        <f t="shared" ref="C647:C652" si="181">(N$3+(A647))</f>
        <v>541</v>
      </c>
      <c r="D647" s="133"/>
      <c r="E647" s="133"/>
      <c r="F647" s="133"/>
      <c r="G647" s="133"/>
      <c r="H647" s="107">
        <f t="shared" ref="H647:H652" si="182">SUM(D647:G647)</f>
        <v>0</v>
      </c>
      <c r="I647" s="108" t="e">
        <f>H647/N646</f>
        <v>#DIV/0!</v>
      </c>
      <c r="J647" s="133"/>
      <c r="K647" s="109" t="s">
        <v>103</v>
      </c>
      <c r="L647" s="107">
        <f>SUM(D646:E652)</f>
        <v>0</v>
      </c>
      <c r="M647" s="110" t="e">
        <f>L647/L650</f>
        <v>#DIV/0!</v>
      </c>
      <c r="N647" s="104" t="s">
        <v>104</v>
      </c>
    </row>
    <row r="648" spans="1:14" x14ac:dyDescent="0.25">
      <c r="A648" s="91">
        <f t="shared" si="180"/>
        <v>542</v>
      </c>
      <c r="B648" s="215"/>
      <c r="C648" s="105">
        <f t="shared" si="181"/>
        <v>542</v>
      </c>
      <c r="D648" s="133"/>
      <c r="E648" s="133"/>
      <c r="F648" s="133"/>
      <c r="G648" s="133"/>
      <c r="H648" s="107">
        <f t="shared" si="182"/>
        <v>0</v>
      </c>
      <c r="I648" s="108" t="e">
        <f>H648/N646</f>
        <v>#DIV/0!</v>
      </c>
      <c r="J648" s="133"/>
      <c r="K648" s="109" t="s">
        <v>105</v>
      </c>
      <c r="L648" s="107">
        <f>SUM(F646:F652)</f>
        <v>0</v>
      </c>
      <c r="M648" s="110" t="e">
        <f>L648/L650</f>
        <v>#DIV/0!</v>
      </c>
      <c r="N648" s="217" t="e">
        <f>(L650/7)/N646</f>
        <v>#DIV/0!</v>
      </c>
    </row>
    <row r="649" spans="1:14" x14ac:dyDescent="0.25">
      <c r="A649" s="91">
        <f t="shared" si="180"/>
        <v>543</v>
      </c>
      <c r="B649" s="215"/>
      <c r="C649" s="105">
        <f t="shared" si="181"/>
        <v>543</v>
      </c>
      <c r="D649" s="133"/>
      <c r="E649" s="133"/>
      <c r="F649" s="133"/>
      <c r="G649" s="133"/>
      <c r="H649" s="107">
        <f t="shared" si="182"/>
        <v>0</v>
      </c>
      <c r="I649" s="108" t="e">
        <f>H649/N646</f>
        <v>#DIV/0!</v>
      </c>
      <c r="J649" s="133"/>
      <c r="K649" s="109" t="s">
        <v>106</v>
      </c>
      <c r="L649" s="107">
        <f>SUM(G646:G652)</f>
        <v>0</v>
      </c>
      <c r="M649" s="110" t="e">
        <f>L649/L650</f>
        <v>#DIV/0!</v>
      </c>
      <c r="N649" s="218"/>
    </row>
    <row r="650" spans="1:14" x14ac:dyDescent="0.25">
      <c r="A650" s="91">
        <f t="shared" si="180"/>
        <v>544</v>
      </c>
      <c r="B650" s="215"/>
      <c r="C650" s="105">
        <f t="shared" si="181"/>
        <v>544</v>
      </c>
      <c r="D650" s="133"/>
      <c r="E650" s="133"/>
      <c r="F650" s="133"/>
      <c r="G650" s="133"/>
      <c r="H650" s="107">
        <f t="shared" si="182"/>
        <v>0</v>
      </c>
      <c r="I650" s="108" t="e">
        <f>H650/N646</f>
        <v>#DIV/0!</v>
      </c>
      <c r="J650" s="133"/>
      <c r="K650" s="109" t="s">
        <v>100</v>
      </c>
      <c r="L650" s="220">
        <f>SUM(H646:H652)</f>
        <v>0</v>
      </c>
      <c r="M650" s="221"/>
      <c r="N650" s="219"/>
    </row>
    <row r="651" spans="1:14" x14ac:dyDescent="0.25">
      <c r="A651" s="91">
        <f t="shared" si="180"/>
        <v>545</v>
      </c>
      <c r="B651" s="215"/>
      <c r="C651" s="105">
        <f t="shared" si="181"/>
        <v>545</v>
      </c>
      <c r="D651" s="133"/>
      <c r="E651" s="133"/>
      <c r="F651" s="133"/>
      <c r="G651" s="133"/>
      <c r="H651" s="107">
        <f t="shared" si="182"/>
        <v>0</v>
      </c>
      <c r="I651" s="108" t="e">
        <f>H651/N646</f>
        <v>#DIV/0!</v>
      </c>
      <c r="J651" s="133"/>
      <c r="K651" s="109"/>
      <c r="L651" s="111"/>
      <c r="M651" s="195" t="s">
        <v>1</v>
      </c>
      <c r="N651" s="197"/>
    </row>
    <row r="652" spans="1:14" x14ac:dyDescent="0.25">
      <c r="A652" s="91">
        <f t="shared" si="180"/>
        <v>546</v>
      </c>
      <c r="B652" s="216"/>
      <c r="C652" s="105">
        <f t="shared" si="181"/>
        <v>546</v>
      </c>
      <c r="D652" s="133"/>
      <c r="E652" s="133"/>
      <c r="F652" s="133"/>
      <c r="G652" s="133"/>
      <c r="H652" s="107">
        <f t="shared" si="182"/>
        <v>0</v>
      </c>
      <c r="I652" s="108" t="e">
        <f>H652/N646</f>
        <v>#DIV/0!</v>
      </c>
      <c r="J652" s="133"/>
      <c r="K652" s="109"/>
      <c r="L652" s="104"/>
      <c r="M652" s="104">
        <f>SUM(J646:J652)</f>
        <v>0</v>
      </c>
      <c r="N652" s="112" t="e">
        <f>M652/N646</f>
        <v>#DIV/0!</v>
      </c>
    </row>
    <row r="653" spans="1:14" x14ac:dyDescent="0.25">
      <c r="B653" s="208"/>
      <c r="C653" s="209"/>
      <c r="D653" s="209"/>
      <c r="E653" s="209"/>
      <c r="F653" s="209"/>
      <c r="G653" s="209"/>
      <c r="H653" s="209"/>
      <c r="I653" s="209"/>
      <c r="J653" s="209"/>
      <c r="K653" s="209"/>
      <c r="L653" s="209"/>
      <c r="M653" s="209"/>
      <c r="N653" s="210"/>
    </row>
    <row r="654" spans="1:14" ht="15" customHeight="1" x14ac:dyDescent="0.25">
      <c r="A654" s="92"/>
      <c r="B654" s="104">
        <f>B644</f>
        <v>0</v>
      </c>
      <c r="C654" s="104" t="str">
        <f>C644</f>
        <v>LSL</v>
      </c>
      <c r="D654" s="195" t="s">
        <v>92</v>
      </c>
      <c r="E654" s="196"/>
      <c r="F654" s="196"/>
      <c r="G654" s="196"/>
      <c r="H654" s="197"/>
      <c r="I654" s="198" t="s">
        <v>102</v>
      </c>
      <c r="J654" s="198" t="s">
        <v>1</v>
      </c>
      <c r="K654" s="200" t="s">
        <v>93</v>
      </c>
      <c r="L654" s="201"/>
      <c r="M654" s="202"/>
      <c r="N654" s="206" t="s">
        <v>94</v>
      </c>
    </row>
    <row r="655" spans="1:14" x14ac:dyDescent="0.25">
      <c r="A655" s="92"/>
      <c r="B655" s="104" t="s">
        <v>95</v>
      </c>
      <c r="C655" s="104" t="s">
        <v>86</v>
      </c>
      <c r="D655" s="104" t="s">
        <v>96</v>
      </c>
      <c r="E655" s="104" t="s">
        <v>97</v>
      </c>
      <c r="F655" s="104" t="s">
        <v>98</v>
      </c>
      <c r="G655" s="104" t="s">
        <v>99</v>
      </c>
      <c r="H655" s="104" t="s">
        <v>100</v>
      </c>
      <c r="I655" s="199"/>
      <c r="J655" s="199"/>
      <c r="K655" s="203"/>
      <c r="L655" s="204"/>
      <c r="M655" s="205"/>
      <c r="N655" s="207"/>
    </row>
    <row r="656" spans="1:14" x14ac:dyDescent="0.25">
      <c r="A656" s="91">
        <f>A646+7</f>
        <v>547</v>
      </c>
      <c r="B656" s="214">
        <f>(C662-N$3)/7</f>
        <v>79</v>
      </c>
      <c r="C656" s="105">
        <f>(N$3+(A656))</f>
        <v>547</v>
      </c>
      <c r="D656" s="133"/>
      <c r="E656" s="133"/>
      <c r="F656" s="133"/>
      <c r="G656" s="133"/>
      <c r="H656" s="107">
        <f>SUM(D656:G656)</f>
        <v>0</v>
      </c>
      <c r="I656" s="108" t="e">
        <f>H656/N656</f>
        <v>#DIV/0!</v>
      </c>
      <c r="J656" s="133"/>
      <c r="K656" s="109" t="s">
        <v>101</v>
      </c>
      <c r="L656" s="109" t="s">
        <v>100</v>
      </c>
      <c r="M656" s="109" t="s">
        <v>102</v>
      </c>
      <c r="N656" s="104">
        <f>N646-M652</f>
        <v>0</v>
      </c>
    </row>
    <row r="657" spans="1:14" x14ac:dyDescent="0.25">
      <c r="A657" s="91">
        <f t="shared" ref="A657:A662" si="183">A647+7</f>
        <v>548</v>
      </c>
      <c r="B657" s="215"/>
      <c r="C657" s="105">
        <f t="shared" ref="C657:C662" si="184">(N$3+(A657))</f>
        <v>548</v>
      </c>
      <c r="D657" s="133"/>
      <c r="E657" s="133"/>
      <c r="F657" s="133"/>
      <c r="G657" s="133"/>
      <c r="H657" s="107">
        <f t="shared" ref="H657:H662" si="185">SUM(D657:G657)</f>
        <v>0</v>
      </c>
      <c r="I657" s="108" t="e">
        <f>H657/N656</f>
        <v>#DIV/0!</v>
      </c>
      <c r="J657" s="133"/>
      <c r="K657" s="109" t="s">
        <v>103</v>
      </c>
      <c r="L657" s="107">
        <f>SUM(D656:E662)</f>
        <v>0</v>
      </c>
      <c r="M657" s="110" t="e">
        <f>L657/L660</f>
        <v>#DIV/0!</v>
      </c>
      <c r="N657" s="104" t="s">
        <v>104</v>
      </c>
    </row>
    <row r="658" spans="1:14" x14ac:dyDescent="0.25">
      <c r="A658" s="91">
        <f t="shared" si="183"/>
        <v>549</v>
      </c>
      <c r="B658" s="215"/>
      <c r="C658" s="105">
        <f t="shared" si="184"/>
        <v>549</v>
      </c>
      <c r="D658" s="133"/>
      <c r="E658" s="133"/>
      <c r="F658" s="133"/>
      <c r="G658" s="133"/>
      <c r="H658" s="107">
        <f t="shared" si="185"/>
        <v>0</v>
      </c>
      <c r="I658" s="108" t="e">
        <f>H658/N656</f>
        <v>#DIV/0!</v>
      </c>
      <c r="J658" s="133"/>
      <c r="K658" s="109" t="s">
        <v>105</v>
      </c>
      <c r="L658" s="107">
        <f>SUM(F656:F662)</f>
        <v>0</v>
      </c>
      <c r="M658" s="110" t="e">
        <f>L658/L660</f>
        <v>#DIV/0!</v>
      </c>
      <c r="N658" s="217" t="e">
        <f>(L660/7)/N656</f>
        <v>#DIV/0!</v>
      </c>
    </row>
    <row r="659" spans="1:14" x14ac:dyDescent="0.25">
      <c r="A659" s="91">
        <f t="shared" si="183"/>
        <v>550</v>
      </c>
      <c r="B659" s="215"/>
      <c r="C659" s="105">
        <f t="shared" si="184"/>
        <v>550</v>
      </c>
      <c r="D659" s="133"/>
      <c r="E659" s="133"/>
      <c r="F659" s="133"/>
      <c r="G659" s="133"/>
      <c r="H659" s="107">
        <f t="shared" si="185"/>
        <v>0</v>
      </c>
      <c r="I659" s="108" t="e">
        <f>H659/N656</f>
        <v>#DIV/0!</v>
      </c>
      <c r="J659" s="133"/>
      <c r="K659" s="109" t="s">
        <v>106</v>
      </c>
      <c r="L659" s="107">
        <f>SUM(G656:G662)</f>
        <v>0</v>
      </c>
      <c r="M659" s="110" t="e">
        <f>L659/L660</f>
        <v>#DIV/0!</v>
      </c>
      <c r="N659" s="218"/>
    </row>
    <row r="660" spans="1:14" x14ac:dyDescent="0.25">
      <c r="A660" s="91">
        <f t="shared" si="183"/>
        <v>551</v>
      </c>
      <c r="B660" s="215"/>
      <c r="C660" s="105">
        <f t="shared" si="184"/>
        <v>551</v>
      </c>
      <c r="D660" s="133"/>
      <c r="E660" s="133"/>
      <c r="F660" s="133"/>
      <c r="G660" s="133"/>
      <c r="H660" s="107">
        <f t="shared" si="185"/>
        <v>0</v>
      </c>
      <c r="I660" s="108" t="e">
        <f>H660/N656</f>
        <v>#DIV/0!</v>
      </c>
      <c r="J660" s="133"/>
      <c r="K660" s="109" t="s">
        <v>100</v>
      </c>
      <c r="L660" s="220">
        <f>SUM(H656:H662)</f>
        <v>0</v>
      </c>
      <c r="M660" s="221"/>
      <c r="N660" s="219"/>
    </row>
    <row r="661" spans="1:14" x14ac:dyDescent="0.25">
      <c r="A661" s="91">
        <f t="shared" si="183"/>
        <v>552</v>
      </c>
      <c r="B661" s="215"/>
      <c r="C661" s="105">
        <f t="shared" si="184"/>
        <v>552</v>
      </c>
      <c r="D661" s="133"/>
      <c r="E661" s="133"/>
      <c r="F661" s="133"/>
      <c r="G661" s="133"/>
      <c r="H661" s="107">
        <f t="shared" si="185"/>
        <v>0</v>
      </c>
      <c r="I661" s="108" t="e">
        <f>H661/N656</f>
        <v>#DIV/0!</v>
      </c>
      <c r="J661" s="133"/>
      <c r="K661" s="109"/>
      <c r="L661" s="111"/>
      <c r="M661" s="195" t="s">
        <v>1</v>
      </c>
      <c r="N661" s="197"/>
    </row>
    <row r="662" spans="1:14" x14ac:dyDescent="0.25">
      <c r="A662" s="91">
        <f t="shared" si="183"/>
        <v>553</v>
      </c>
      <c r="B662" s="216"/>
      <c r="C662" s="105">
        <f t="shared" si="184"/>
        <v>553</v>
      </c>
      <c r="D662" s="133"/>
      <c r="E662" s="133"/>
      <c r="F662" s="133"/>
      <c r="G662" s="133"/>
      <c r="H662" s="107">
        <f t="shared" si="185"/>
        <v>0</v>
      </c>
      <c r="I662" s="108" t="e">
        <f>H662/N656</f>
        <v>#DIV/0!</v>
      </c>
      <c r="J662" s="133"/>
      <c r="K662" s="109"/>
      <c r="L662" s="104"/>
      <c r="M662" s="104">
        <f>SUM(J656:J662)</f>
        <v>0</v>
      </c>
      <c r="N662" s="112" t="e">
        <f>M662/N656</f>
        <v>#DIV/0!</v>
      </c>
    </row>
    <row r="663" spans="1:14" x14ac:dyDescent="0.25">
      <c r="B663" s="208"/>
      <c r="C663" s="209"/>
      <c r="D663" s="209"/>
      <c r="E663" s="209"/>
      <c r="F663" s="209"/>
      <c r="G663" s="209"/>
      <c r="H663" s="209"/>
      <c r="I663" s="209"/>
      <c r="J663" s="209"/>
      <c r="K663" s="209"/>
      <c r="L663" s="209"/>
      <c r="M663" s="209"/>
      <c r="N663" s="210"/>
    </row>
    <row r="664" spans="1:14" ht="15" customHeight="1" x14ac:dyDescent="0.25">
      <c r="A664" s="92"/>
      <c r="B664" s="104">
        <f>B654</f>
        <v>0</v>
      </c>
      <c r="C664" s="104" t="str">
        <f>C654</f>
        <v>LSL</v>
      </c>
      <c r="D664" s="195" t="s">
        <v>92</v>
      </c>
      <c r="E664" s="196"/>
      <c r="F664" s="196"/>
      <c r="G664" s="196"/>
      <c r="H664" s="197"/>
      <c r="I664" s="198" t="s">
        <v>102</v>
      </c>
      <c r="J664" s="198" t="s">
        <v>1</v>
      </c>
      <c r="K664" s="200" t="s">
        <v>93</v>
      </c>
      <c r="L664" s="201"/>
      <c r="M664" s="202"/>
      <c r="N664" s="206" t="s">
        <v>94</v>
      </c>
    </row>
    <row r="665" spans="1:14" x14ac:dyDescent="0.25">
      <c r="A665" s="92"/>
      <c r="B665" s="104" t="s">
        <v>95</v>
      </c>
      <c r="C665" s="104" t="s">
        <v>86</v>
      </c>
      <c r="D665" s="104" t="s">
        <v>96</v>
      </c>
      <c r="E665" s="104" t="s">
        <v>97</v>
      </c>
      <c r="F665" s="104" t="s">
        <v>98</v>
      </c>
      <c r="G665" s="104" t="s">
        <v>99</v>
      </c>
      <c r="H665" s="104" t="s">
        <v>100</v>
      </c>
      <c r="I665" s="199"/>
      <c r="J665" s="199"/>
      <c r="K665" s="203"/>
      <c r="L665" s="204"/>
      <c r="M665" s="205"/>
      <c r="N665" s="207"/>
    </row>
    <row r="666" spans="1:14" x14ac:dyDescent="0.25">
      <c r="A666" s="91">
        <f>A656+7</f>
        <v>554</v>
      </c>
      <c r="B666" s="214">
        <f>(C672-N$3)/7</f>
        <v>80</v>
      </c>
      <c r="C666" s="105">
        <f>(N$3+(A666))</f>
        <v>554</v>
      </c>
      <c r="D666" s="133"/>
      <c r="E666" s="133"/>
      <c r="F666" s="133"/>
      <c r="G666" s="133"/>
      <c r="H666" s="107">
        <f>SUM(D666:G666)</f>
        <v>0</v>
      </c>
      <c r="I666" s="108" t="e">
        <f>H666/N666</f>
        <v>#DIV/0!</v>
      </c>
      <c r="J666" s="133"/>
      <c r="K666" s="109" t="s">
        <v>101</v>
      </c>
      <c r="L666" s="109" t="s">
        <v>100</v>
      </c>
      <c r="M666" s="109" t="s">
        <v>102</v>
      </c>
      <c r="N666" s="104">
        <f>N656-M662</f>
        <v>0</v>
      </c>
    </row>
    <row r="667" spans="1:14" x14ac:dyDescent="0.25">
      <c r="A667" s="91">
        <f t="shared" ref="A667:A672" si="186">A657+7</f>
        <v>555</v>
      </c>
      <c r="B667" s="215"/>
      <c r="C667" s="105">
        <f t="shared" ref="C667:C672" si="187">(N$3+(A667))</f>
        <v>555</v>
      </c>
      <c r="D667" s="133"/>
      <c r="E667" s="133"/>
      <c r="F667" s="133"/>
      <c r="G667" s="133"/>
      <c r="H667" s="107">
        <f t="shared" ref="H667:H672" si="188">SUM(D667:G667)</f>
        <v>0</v>
      </c>
      <c r="I667" s="108" t="e">
        <f>H667/N666</f>
        <v>#DIV/0!</v>
      </c>
      <c r="J667" s="133"/>
      <c r="K667" s="109" t="s">
        <v>103</v>
      </c>
      <c r="L667" s="107">
        <f>SUM(D666:E672)</f>
        <v>0</v>
      </c>
      <c r="M667" s="110" t="e">
        <f>L667/L670</f>
        <v>#DIV/0!</v>
      </c>
      <c r="N667" s="104" t="s">
        <v>104</v>
      </c>
    </row>
    <row r="668" spans="1:14" x14ac:dyDescent="0.25">
      <c r="A668" s="91">
        <f t="shared" si="186"/>
        <v>556</v>
      </c>
      <c r="B668" s="215"/>
      <c r="C668" s="105">
        <f t="shared" si="187"/>
        <v>556</v>
      </c>
      <c r="D668" s="133"/>
      <c r="E668" s="133"/>
      <c r="F668" s="133"/>
      <c r="G668" s="133"/>
      <c r="H668" s="107">
        <f t="shared" si="188"/>
        <v>0</v>
      </c>
      <c r="I668" s="108" t="e">
        <f>H668/N666</f>
        <v>#DIV/0!</v>
      </c>
      <c r="J668" s="133"/>
      <c r="K668" s="109" t="s">
        <v>105</v>
      </c>
      <c r="L668" s="107">
        <f>SUM(F666:F672)</f>
        <v>0</v>
      </c>
      <c r="M668" s="110" t="e">
        <f>L668/L670</f>
        <v>#DIV/0!</v>
      </c>
      <c r="N668" s="217" t="e">
        <f>(L670/7)/N666</f>
        <v>#DIV/0!</v>
      </c>
    </row>
    <row r="669" spans="1:14" x14ac:dyDescent="0.25">
      <c r="A669" s="91">
        <f t="shared" si="186"/>
        <v>557</v>
      </c>
      <c r="B669" s="215"/>
      <c r="C669" s="105">
        <f t="shared" si="187"/>
        <v>557</v>
      </c>
      <c r="D669" s="133"/>
      <c r="E669" s="133"/>
      <c r="F669" s="133"/>
      <c r="G669" s="133"/>
      <c r="H669" s="107">
        <f t="shared" si="188"/>
        <v>0</v>
      </c>
      <c r="I669" s="108" t="e">
        <f>H669/N666</f>
        <v>#DIV/0!</v>
      </c>
      <c r="J669" s="133"/>
      <c r="K669" s="109" t="s">
        <v>106</v>
      </c>
      <c r="L669" s="107">
        <f>SUM(G666:G672)</f>
        <v>0</v>
      </c>
      <c r="M669" s="110" t="e">
        <f>L669/L670</f>
        <v>#DIV/0!</v>
      </c>
      <c r="N669" s="218"/>
    </row>
    <row r="670" spans="1:14" x14ac:dyDescent="0.25">
      <c r="A670" s="91">
        <f t="shared" si="186"/>
        <v>558</v>
      </c>
      <c r="B670" s="215"/>
      <c r="C670" s="105">
        <f t="shared" si="187"/>
        <v>558</v>
      </c>
      <c r="D670" s="133"/>
      <c r="E670" s="133"/>
      <c r="F670" s="133"/>
      <c r="G670" s="133"/>
      <c r="H670" s="107">
        <f t="shared" si="188"/>
        <v>0</v>
      </c>
      <c r="I670" s="108" t="e">
        <f>H670/N666</f>
        <v>#DIV/0!</v>
      </c>
      <c r="J670" s="133"/>
      <c r="K670" s="109" t="s">
        <v>100</v>
      </c>
      <c r="L670" s="220">
        <f>SUM(H666:H672)</f>
        <v>0</v>
      </c>
      <c r="M670" s="221"/>
      <c r="N670" s="219"/>
    </row>
    <row r="671" spans="1:14" x14ac:dyDescent="0.25">
      <c r="A671" s="91">
        <f t="shared" si="186"/>
        <v>559</v>
      </c>
      <c r="B671" s="215"/>
      <c r="C671" s="105">
        <f t="shared" si="187"/>
        <v>559</v>
      </c>
      <c r="D671" s="133"/>
      <c r="E671" s="133"/>
      <c r="F671" s="133"/>
      <c r="G671" s="133"/>
      <c r="H671" s="107">
        <f t="shared" si="188"/>
        <v>0</v>
      </c>
      <c r="I671" s="108" t="e">
        <f>H671/N666</f>
        <v>#DIV/0!</v>
      </c>
      <c r="J671" s="133"/>
      <c r="K671" s="109"/>
      <c r="L671" s="111"/>
      <c r="M671" s="195" t="s">
        <v>1</v>
      </c>
      <c r="N671" s="197"/>
    </row>
    <row r="672" spans="1:14" x14ac:dyDescent="0.25">
      <c r="A672" s="91">
        <f t="shared" si="186"/>
        <v>560</v>
      </c>
      <c r="B672" s="216"/>
      <c r="C672" s="105">
        <f t="shared" si="187"/>
        <v>560</v>
      </c>
      <c r="D672" s="133"/>
      <c r="E672" s="133"/>
      <c r="F672" s="133"/>
      <c r="G672" s="133"/>
      <c r="H672" s="107">
        <f t="shared" si="188"/>
        <v>0</v>
      </c>
      <c r="I672" s="108" t="e">
        <f>H672/N666</f>
        <v>#DIV/0!</v>
      </c>
      <c r="J672" s="133"/>
      <c r="K672" s="109"/>
      <c r="L672" s="104"/>
      <c r="M672" s="104">
        <f>SUM(J666:J672)</f>
        <v>0</v>
      </c>
      <c r="N672" s="112" t="e">
        <f>M672/N666</f>
        <v>#DIV/0!</v>
      </c>
    </row>
    <row r="673" spans="1:14" x14ac:dyDescent="0.25">
      <c r="B673" s="208"/>
      <c r="C673" s="209"/>
      <c r="D673" s="209"/>
      <c r="E673" s="209"/>
      <c r="F673" s="209"/>
      <c r="G673" s="209"/>
      <c r="H673" s="209"/>
      <c r="I673" s="209"/>
      <c r="J673" s="209"/>
      <c r="K673" s="209"/>
      <c r="L673" s="209"/>
      <c r="M673" s="209"/>
      <c r="N673" s="210"/>
    </row>
    <row r="674" spans="1:14" ht="15" customHeight="1" x14ac:dyDescent="0.25">
      <c r="A674" s="92"/>
      <c r="B674" s="104">
        <f>B664</f>
        <v>0</v>
      </c>
      <c r="C674" s="104" t="str">
        <f>C664</f>
        <v>LSL</v>
      </c>
      <c r="D674" s="195" t="s">
        <v>92</v>
      </c>
      <c r="E674" s="196"/>
      <c r="F674" s="196"/>
      <c r="G674" s="196"/>
      <c r="H674" s="197"/>
      <c r="I674" s="198" t="s">
        <v>102</v>
      </c>
      <c r="J674" s="198" t="s">
        <v>1</v>
      </c>
      <c r="K674" s="200" t="s">
        <v>93</v>
      </c>
      <c r="L674" s="201"/>
      <c r="M674" s="202"/>
      <c r="N674" s="206" t="s">
        <v>94</v>
      </c>
    </row>
    <row r="675" spans="1:14" x14ac:dyDescent="0.25">
      <c r="A675" s="92"/>
      <c r="B675" s="104" t="s">
        <v>95</v>
      </c>
      <c r="C675" s="104" t="s">
        <v>86</v>
      </c>
      <c r="D675" s="104" t="s">
        <v>96</v>
      </c>
      <c r="E675" s="104" t="s">
        <v>97</v>
      </c>
      <c r="F675" s="104" t="s">
        <v>98</v>
      </c>
      <c r="G675" s="104" t="s">
        <v>99</v>
      </c>
      <c r="H675" s="104" t="s">
        <v>100</v>
      </c>
      <c r="I675" s="199"/>
      <c r="J675" s="199"/>
      <c r="K675" s="203"/>
      <c r="L675" s="204"/>
      <c r="M675" s="205"/>
      <c r="N675" s="207"/>
    </row>
    <row r="676" spans="1:14" x14ac:dyDescent="0.25">
      <c r="A676" s="91">
        <f>A666+7</f>
        <v>561</v>
      </c>
      <c r="B676" s="214">
        <f>(C682-N$3)/7</f>
        <v>81</v>
      </c>
      <c r="C676" s="105">
        <f>(N$3+(A676))</f>
        <v>561</v>
      </c>
      <c r="D676" s="133"/>
      <c r="E676" s="133"/>
      <c r="F676" s="133"/>
      <c r="G676" s="133"/>
      <c r="H676" s="107">
        <f>SUM(D676:G676)</f>
        <v>0</v>
      </c>
      <c r="I676" s="108" t="e">
        <f>H676/N676</f>
        <v>#DIV/0!</v>
      </c>
      <c r="J676" s="133"/>
      <c r="K676" s="109" t="s">
        <v>101</v>
      </c>
      <c r="L676" s="109" t="s">
        <v>100</v>
      </c>
      <c r="M676" s="109" t="s">
        <v>102</v>
      </c>
      <c r="N676" s="104">
        <f>N666-M672</f>
        <v>0</v>
      </c>
    </row>
    <row r="677" spans="1:14" x14ac:dyDescent="0.25">
      <c r="A677" s="91">
        <f t="shared" ref="A677:A682" si="189">A667+7</f>
        <v>562</v>
      </c>
      <c r="B677" s="215"/>
      <c r="C677" s="105">
        <f t="shared" ref="C677:C682" si="190">(N$3+(A677))</f>
        <v>562</v>
      </c>
      <c r="D677" s="133"/>
      <c r="E677" s="133"/>
      <c r="F677" s="133"/>
      <c r="G677" s="133"/>
      <c r="H677" s="107">
        <f t="shared" ref="H677:H682" si="191">SUM(D677:G677)</f>
        <v>0</v>
      </c>
      <c r="I677" s="108" t="e">
        <f>H677/N676</f>
        <v>#DIV/0!</v>
      </c>
      <c r="J677" s="133"/>
      <c r="K677" s="109" t="s">
        <v>103</v>
      </c>
      <c r="L677" s="107">
        <f>SUM(D676:E682)</f>
        <v>0</v>
      </c>
      <c r="M677" s="110" t="e">
        <f>L677/L680</f>
        <v>#DIV/0!</v>
      </c>
      <c r="N677" s="104" t="s">
        <v>104</v>
      </c>
    </row>
    <row r="678" spans="1:14" x14ac:dyDescent="0.25">
      <c r="A678" s="91">
        <f t="shared" si="189"/>
        <v>563</v>
      </c>
      <c r="B678" s="215"/>
      <c r="C678" s="105">
        <f t="shared" si="190"/>
        <v>563</v>
      </c>
      <c r="D678" s="133"/>
      <c r="E678" s="133"/>
      <c r="F678" s="133"/>
      <c r="G678" s="133"/>
      <c r="H678" s="107">
        <f t="shared" si="191"/>
        <v>0</v>
      </c>
      <c r="I678" s="108" t="e">
        <f>H678/N676</f>
        <v>#DIV/0!</v>
      </c>
      <c r="J678" s="133"/>
      <c r="K678" s="109" t="s">
        <v>105</v>
      </c>
      <c r="L678" s="107">
        <f>SUM(F676:F682)</f>
        <v>0</v>
      </c>
      <c r="M678" s="110" t="e">
        <f>L678/L680</f>
        <v>#DIV/0!</v>
      </c>
      <c r="N678" s="217" t="e">
        <f>(L680/7)/N676</f>
        <v>#DIV/0!</v>
      </c>
    </row>
    <row r="679" spans="1:14" x14ac:dyDescent="0.25">
      <c r="A679" s="91">
        <f t="shared" si="189"/>
        <v>564</v>
      </c>
      <c r="B679" s="215"/>
      <c r="C679" s="105">
        <f t="shared" si="190"/>
        <v>564</v>
      </c>
      <c r="D679" s="133"/>
      <c r="E679" s="133"/>
      <c r="F679" s="133"/>
      <c r="G679" s="133"/>
      <c r="H679" s="107">
        <f t="shared" si="191"/>
        <v>0</v>
      </c>
      <c r="I679" s="108" t="e">
        <f>H679/N676</f>
        <v>#DIV/0!</v>
      </c>
      <c r="J679" s="133"/>
      <c r="K679" s="109" t="s">
        <v>106</v>
      </c>
      <c r="L679" s="107">
        <f>SUM(G676:G682)</f>
        <v>0</v>
      </c>
      <c r="M679" s="110" t="e">
        <f>L679/L680</f>
        <v>#DIV/0!</v>
      </c>
      <c r="N679" s="218"/>
    </row>
    <row r="680" spans="1:14" x14ac:dyDescent="0.25">
      <c r="A680" s="91">
        <f t="shared" si="189"/>
        <v>565</v>
      </c>
      <c r="B680" s="215"/>
      <c r="C680" s="105">
        <f t="shared" si="190"/>
        <v>565</v>
      </c>
      <c r="D680" s="133"/>
      <c r="E680" s="133"/>
      <c r="F680" s="133"/>
      <c r="G680" s="133"/>
      <c r="H680" s="107">
        <f t="shared" si="191"/>
        <v>0</v>
      </c>
      <c r="I680" s="108" t="e">
        <f>H680/N676</f>
        <v>#DIV/0!</v>
      </c>
      <c r="J680" s="133"/>
      <c r="K680" s="109" t="s">
        <v>100</v>
      </c>
      <c r="L680" s="220">
        <f>SUM(H676:H682)</f>
        <v>0</v>
      </c>
      <c r="M680" s="221"/>
      <c r="N680" s="219"/>
    </row>
    <row r="681" spans="1:14" x14ac:dyDescent="0.25">
      <c r="A681" s="91">
        <f t="shared" si="189"/>
        <v>566</v>
      </c>
      <c r="B681" s="215"/>
      <c r="C681" s="105">
        <f t="shared" si="190"/>
        <v>566</v>
      </c>
      <c r="D681" s="133"/>
      <c r="E681" s="133"/>
      <c r="F681" s="133"/>
      <c r="G681" s="133"/>
      <c r="H681" s="107">
        <f t="shared" si="191"/>
        <v>0</v>
      </c>
      <c r="I681" s="108" t="e">
        <f>H681/N676</f>
        <v>#DIV/0!</v>
      </c>
      <c r="J681" s="133"/>
      <c r="K681" s="109"/>
      <c r="L681" s="111"/>
      <c r="M681" s="195" t="s">
        <v>1</v>
      </c>
      <c r="N681" s="197"/>
    </row>
    <row r="682" spans="1:14" x14ac:dyDescent="0.25">
      <c r="A682" s="91">
        <f t="shared" si="189"/>
        <v>567</v>
      </c>
      <c r="B682" s="216"/>
      <c r="C682" s="105">
        <f t="shared" si="190"/>
        <v>567</v>
      </c>
      <c r="D682" s="133"/>
      <c r="E682" s="133"/>
      <c r="F682" s="133"/>
      <c r="G682" s="133"/>
      <c r="H682" s="107">
        <f t="shared" si="191"/>
        <v>0</v>
      </c>
      <c r="I682" s="108" t="e">
        <f>H682/N676</f>
        <v>#DIV/0!</v>
      </c>
      <c r="J682" s="133"/>
      <c r="K682" s="109"/>
      <c r="L682" s="104"/>
      <c r="M682" s="104">
        <f>SUM(J676:J682)</f>
        <v>0</v>
      </c>
      <c r="N682" s="112" t="e">
        <f>M682/N676</f>
        <v>#DIV/0!</v>
      </c>
    </row>
    <row r="683" spans="1:14" hidden="1" x14ac:dyDescent="0.25">
      <c r="B683" s="208"/>
      <c r="C683" s="209"/>
      <c r="D683" s="209"/>
      <c r="E683" s="209"/>
      <c r="F683" s="209"/>
      <c r="G683" s="209"/>
      <c r="H683" s="209"/>
      <c r="I683" s="209"/>
      <c r="J683" s="209"/>
      <c r="K683" s="209"/>
      <c r="L683" s="209"/>
      <c r="M683" s="209"/>
      <c r="N683" s="210"/>
    </row>
    <row r="684" spans="1:14" ht="33.75" customHeight="1" x14ac:dyDescent="0.25">
      <c r="A684" s="92"/>
      <c r="B684" s="223">
        <f>B621</f>
        <v>0</v>
      </c>
      <c r="C684" s="223"/>
      <c r="D684" s="223"/>
      <c r="E684" s="223"/>
      <c r="F684" s="223"/>
      <c r="G684" s="223"/>
      <c r="H684" s="223"/>
      <c r="I684" s="223"/>
      <c r="J684" s="223"/>
      <c r="K684" s="223"/>
      <c r="L684" s="223"/>
      <c r="M684" s="223"/>
      <c r="N684" s="223"/>
    </row>
    <row r="685" spans="1:14" ht="21" x14ac:dyDescent="0.25">
      <c r="A685" s="92"/>
      <c r="B685" s="222" t="s">
        <v>83</v>
      </c>
      <c r="C685" s="222"/>
      <c r="D685" s="222"/>
      <c r="E685" s="222"/>
      <c r="F685" s="222"/>
      <c r="G685" s="222"/>
      <c r="H685" s="222"/>
      <c r="I685" s="222"/>
      <c r="J685" s="222"/>
      <c r="K685" s="222"/>
      <c r="L685" s="222"/>
      <c r="M685" s="222"/>
      <c r="N685" s="222"/>
    </row>
    <row r="686" spans="1:14" ht="21" x14ac:dyDescent="0.25">
      <c r="B686" s="94" t="s">
        <v>107</v>
      </c>
      <c r="C686" s="211">
        <f>C623</f>
        <v>0</v>
      </c>
      <c r="D686" s="212"/>
      <c r="E686" s="211" t="str">
        <f>E623</f>
        <v>LOHMANN LSL</v>
      </c>
      <c r="F686" s="213"/>
      <c r="G686" s="213"/>
      <c r="H686" s="213"/>
      <c r="I686" s="213"/>
      <c r="J686" s="212"/>
      <c r="K686" s="211" t="s">
        <v>85</v>
      </c>
      <c r="L686" s="213"/>
      <c r="M686" s="212"/>
      <c r="N686" s="95">
        <f>N623</f>
        <v>0</v>
      </c>
    </row>
    <row r="687" spans="1:14" x14ac:dyDescent="0.25">
      <c r="B687" s="104">
        <f>B674</f>
        <v>0</v>
      </c>
      <c r="C687" s="104" t="str">
        <f>C674</f>
        <v>LSL</v>
      </c>
      <c r="D687" s="195" t="s">
        <v>92</v>
      </c>
      <c r="E687" s="196"/>
      <c r="F687" s="196"/>
      <c r="G687" s="196"/>
      <c r="H687" s="197"/>
      <c r="I687" s="198" t="s">
        <v>102</v>
      </c>
      <c r="J687" s="198" t="s">
        <v>1</v>
      </c>
      <c r="K687" s="200" t="s">
        <v>93</v>
      </c>
      <c r="L687" s="201"/>
      <c r="M687" s="202"/>
      <c r="N687" s="206" t="s">
        <v>94</v>
      </c>
    </row>
    <row r="688" spans="1:14" x14ac:dyDescent="0.25">
      <c r="B688" s="104" t="s">
        <v>95</v>
      </c>
      <c r="C688" s="104" t="s">
        <v>86</v>
      </c>
      <c r="D688" s="104" t="s">
        <v>96</v>
      </c>
      <c r="E688" s="104" t="s">
        <v>97</v>
      </c>
      <c r="F688" s="104" t="s">
        <v>98</v>
      </c>
      <c r="G688" s="104" t="s">
        <v>99</v>
      </c>
      <c r="H688" s="104" t="s">
        <v>100</v>
      </c>
      <c r="I688" s="199"/>
      <c r="J688" s="199"/>
      <c r="K688" s="203"/>
      <c r="L688" s="204"/>
      <c r="M688" s="205"/>
      <c r="N688" s="207"/>
    </row>
    <row r="689" spans="1:14" x14ac:dyDescent="0.25">
      <c r="A689" s="91">
        <f>A676+7</f>
        <v>568</v>
      </c>
      <c r="B689" s="214">
        <f>(C695-N$3)/7</f>
        <v>82</v>
      </c>
      <c r="C689" s="105">
        <f>(N$3+(A689))</f>
        <v>568</v>
      </c>
      <c r="D689" s="133"/>
      <c r="E689" s="133"/>
      <c r="F689" s="133"/>
      <c r="G689" s="133"/>
      <c r="H689" s="107">
        <f>SUM(D689:G689)</f>
        <v>0</v>
      </c>
      <c r="I689" s="108" t="e">
        <f>H689/N689</f>
        <v>#DIV/0!</v>
      </c>
      <c r="J689" s="133"/>
      <c r="K689" s="109" t="s">
        <v>101</v>
      </c>
      <c r="L689" s="109" t="s">
        <v>100</v>
      </c>
      <c r="M689" s="109" t="s">
        <v>102</v>
      </c>
      <c r="N689" s="104">
        <f>N676-M682</f>
        <v>0</v>
      </c>
    </row>
    <row r="690" spans="1:14" x14ac:dyDescent="0.25">
      <c r="A690" s="91">
        <f t="shared" ref="A690:A695" si="192">A677+7</f>
        <v>569</v>
      </c>
      <c r="B690" s="215"/>
      <c r="C690" s="105">
        <f t="shared" ref="C690:C695" si="193">(N$3+(A690))</f>
        <v>569</v>
      </c>
      <c r="D690" s="133"/>
      <c r="E690" s="133"/>
      <c r="F690" s="133"/>
      <c r="G690" s="133"/>
      <c r="H690" s="107">
        <f t="shared" ref="H690:H695" si="194">SUM(D690:G690)</f>
        <v>0</v>
      </c>
      <c r="I690" s="108" t="e">
        <f>H690/N689</f>
        <v>#DIV/0!</v>
      </c>
      <c r="J690" s="133"/>
      <c r="K690" s="109" t="s">
        <v>103</v>
      </c>
      <c r="L690" s="107">
        <f>SUM(D689:E695)</f>
        <v>0</v>
      </c>
      <c r="M690" s="110" t="e">
        <f>L690/L693</f>
        <v>#DIV/0!</v>
      </c>
      <c r="N690" s="104" t="s">
        <v>104</v>
      </c>
    </row>
    <row r="691" spans="1:14" x14ac:dyDescent="0.25">
      <c r="A691" s="91">
        <f t="shared" si="192"/>
        <v>570</v>
      </c>
      <c r="B691" s="215"/>
      <c r="C691" s="105">
        <f t="shared" si="193"/>
        <v>570</v>
      </c>
      <c r="D691" s="133"/>
      <c r="E691" s="133"/>
      <c r="F691" s="133"/>
      <c r="G691" s="133"/>
      <c r="H691" s="107">
        <f t="shared" si="194"/>
        <v>0</v>
      </c>
      <c r="I691" s="108" t="e">
        <f>H691/N689</f>
        <v>#DIV/0!</v>
      </c>
      <c r="J691" s="133"/>
      <c r="K691" s="109" t="s">
        <v>105</v>
      </c>
      <c r="L691" s="107">
        <f>SUM(F689:F695)</f>
        <v>0</v>
      </c>
      <c r="M691" s="110" t="e">
        <f>L691/L693</f>
        <v>#DIV/0!</v>
      </c>
      <c r="N691" s="217" t="e">
        <f>(L693/7)/N689</f>
        <v>#DIV/0!</v>
      </c>
    </row>
    <row r="692" spans="1:14" x14ac:dyDescent="0.25">
      <c r="A692" s="91">
        <f t="shared" si="192"/>
        <v>571</v>
      </c>
      <c r="B692" s="215"/>
      <c r="C692" s="105">
        <f t="shared" si="193"/>
        <v>571</v>
      </c>
      <c r="D692" s="133"/>
      <c r="E692" s="133"/>
      <c r="F692" s="133"/>
      <c r="G692" s="133"/>
      <c r="H692" s="107">
        <f t="shared" si="194"/>
        <v>0</v>
      </c>
      <c r="I692" s="108" t="e">
        <f>H692/N689</f>
        <v>#DIV/0!</v>
      </c>
      <c r="J692" s="133"/>
      <c r="K692" s="109" t="s">
        <v>106</v>
      </c>
      <c r="L692" s="107">
        <f>SUM(G689:G695)</f>
        <v>0</v>
      </c>
      <c r="M692" s="110" t="e">
        <f>L692/L693</f>
        <v>#DIV/0!</v>
      </c>
      <c r="N692" s="218"/>
    </row>
    <row r="693" spans="1:14" x14ac:dyDescent="0.25">
      <c r="A693" s="91">
        <f t="shared" si="192"/>
        <v>572</v>
      </c>
      <c r="B693" s="215"/>
      <c r="C693" s="105">
        <f t="shared" si="193"/>
        <v>572</v>
      </c>
      <c r="D693" s="133"/>
      <c r="E693" s="133"/>
      <c r="F693" s="133"/>
      <c r="G693" s="133"/>
      <c r="H693" s="107">
        <f t="shared" si="194"/>
        <v>0</v>
      </c>
      <c r="I693" s="108" t="e">
        <f>H693/N689</f>
        <v>#DIV/0!</v>
      </c>
      <c r="J693" s="133"/>
      <c r="K693" s="109" t="s">
        <v>100</v>
      </c>
      <c r="L693" s="220">
        <f>SUM(H689:H695)</f>
        <v>0</v>
      </c>
      <c r="M693" s="221"/>
      <c r="N693" s="219"/>
    </row>
    <row r="694" spans="1:14" ht="15" customHeight="1" x14ac:dyDescent="0.25">
      <c r="A694" s="91">
        <f t="shared" si="192"/>
        <v>573</v>
      </c>
      <c r="B694" s="215"/>
      <c r="C694" s="105">
        <f t="shared" si="193"/>
        <v>573</v>
      </c>
      <c r="D694" s="133"/>
      <c r="E694" s="133"/>
      <c r="F694" s="133"/>
      <c r="G694" s="133"/>
      <c r="H694" s="107">
        <f t="shared" si="194"/>
        <v>0</v>
      </c>
      <c r="I694" s="108" t="e">
        <f>H694/N689</f>
        <v>#DIV/0!</v>
      </c>
      <c r="J694" s="133"/>
      <c r="K694" s="109"/>
      <c r="L694" s="111"/>
      <c r="M694" s="195" t="s">
        <v>1</v>
      </c>
      <c r="N694" s="197"/>
    </row>
    <row r="695" spans="1:14" x14ac:dyDescent="0.25">
      <c r="A695" s="91">
        <f t="shared" si="192"/>
        <v>574</v>
      </c>
      <c r="B695" s="216"/>
      <c r="C695" s="105">
        <f t="shared" si="193"/>
        <v>574</v>
      </c>
      <c r="D695" s="133"/>
      <c r="E695" s="133"/>
      <c r="F695" s="133"/>
      <c r="G695" s="133"/>
      <c r="H695" s="107">
        <f t="shared" si="194"/>
        <v>0</v>
      </c>
      <c r="I695" s="108" t="e">
        <f>H695/N689</f>
        <v>#DIV/0!</v>
      </c>
      <c r="J695" s="133"/>
      <c r="K695" s="109"/>
      <c r="L695" s="104"/>
      <c r="M695" s="104">
        <f>SUM(J689:J695)</f>
        <v>0</v>
      </c>
      <c r="N695" s="112" t="e">
        <f>M695/N689</f>
        <v>#DIV/0!</v>
      </c>
    </row>
    <row r="696" spans="1:14" x14ac:dyDescent="0.25">
      <c r="B696" s="208"/>
      <c r="C696" s="209"/>
      <c r="D696" s="209"/>
      <c r="E696" s="209"/>
      <c r="F696" s="209"/>
      <c r="G696" s="209"/>
      <c r="H696" s="209"/>
      <c r="I696" s="209"/>
      <c r="J696" s="209"/>
      <c r="K696" s="209"/>
      <c r="L696" s="209"/>
      <c r="M696" s="209"/>
      <c r="N696" s="210"/>
    </row>
    <row r="697" spans="1:14" x14ac:dyDescent="0.25">
      <c r="B697" s="104">
        <f>B687</f>
        <v>0</v>
      </c>
      <c r="C697" s="104" t="str">
        <f>C687</f>
        <v>LSL</v>
      </c>
      <c r="D697" s="195" t="s">
        <v>92</v>
      </c>
      <c r="E697" s="196"/>
      <c r="F697" s="196"/>
      <c r="G697" s="196"/>
      <c r="H697" s="197"/>
      <c r="I697" s="198" t="s">
        <v>102</v>
      </c>
      <c r="J697" s="198" t="s">
        <v>1</v>
      </c>
      <c r="K697" s="200" t="s">
        <v>93</v>
      </c>
      <c r="L697" s="201"/>
      <c r="M697" s="202"/>
      <c r="N697" s="206" t="s">
        <v>94</v>
      </c>
    </row>
    <row r="698" spans="1:14" x14ac:dyDescent="0.25">
      <c r="B698" s="104" t="s">
        <v>95</v>
      </c>
      <c r="C698" s="104" t="s">
        <v>86</v>
      </c>
      <c r="D698" s="104" t="s">
        <v>96</v>
      </c>
      <c r="E698" s="104" t="s">
        <v>97</v>
      </c>
      <c r="F698" s="104" t="s">
        <v>98</v>
      </c>
      <c r="G698" s="104" t="s">
        <v>99</v>
      </c>
      <c r="H698" s="104" t="s">
        <v>100</v>
      </c>
      <c r="I698" s="199"/>
      <c r="J698" s="199"/>
      <c r="K698" s="203"/>
      <c r="L698" s="204"/>
      <c r="M698" s="205"/>
      <c r="N698" s="207"/>
    </row>
    <row r="699" spans="1:14" x14ac:dyDescent="0.25">
      <c r="A699" s="91">
        <f>A689+7</f>
        <v>575</v>
      </c>
      <c r="B699" s="214">
        <f>(C705-N$3)/7</f>
        <v>83</v>
      </c>
      <c r="C699" s="105">
        <f>(N$3+(A699))</f>
        <v>575</v>
      </c>
      <c r="D699" s="133"/>
      <c r="E699" s="133"/>
      <c r="F699" s="133"/>
      <c r="G699" s="133"/>
      <c r="H699" s="107">
        <f>SUM(D699:G699)</f>
        <v>0</v>
      </c>
      <c r="I699" s="108" t="e">
        <f>H699/N699</f>
        <v>#DIV/0!</v>
      </c>
      <c r="J699" s="133"/>
      <c r="K699" s="109" t="s">
        <v>101</v>
      </c>
      <c r="L699" s="109" t="s">
        <v>100</v>
      </c>
      <c r="M699" s="109" t="s">
        <v>102</v>
      </c>
      <c r="N699" s="104">
        <f>N689-M695</f>
        <v>0</v>
      </c>
    </row>
    <row r="700" spans="1:14" x14ac:dyDescent="0.25">
      <c r="A700" s="91">
        <f t="shared" ref="A700:A705" si="195">A690+7</f>
        <v>576</v>
      </c>
      <c r="B700" s="215"/>
      <c r="C700" s="105">
        <f t="shared" ref="C700:C705" si="196">(N$3+(A700))</f>
        <v>576</v>
      </c>
      <c r="D700" s="133"/>
      <c r="E700" s="133"/>
      <c r="F700" s="133"/>
      <c r="G700" s="133"/>
      <c r="H700" s="107">
        <f t="shared" ref="H700:H705" si="197">SUM(D700:G700)</f>
        <v>0</v>
      </c>
      <c r="I700" s="108" t="e">
        <f>H700/N699</f>
        <v>#DIV/0!</v>
      </c>
      <c r="J700" s="133"/>
      <c r="K700" s="109" t="s">
        <v>103</v>
      </c>
      <c r="L700" s="107">
        <f>SUM(D699:E705)</f>
        <v>0</v>
      </c>
      <c r="M700" s="110" t="e">
        <f>L700/L703</f>
        <v>#DIV/0!</v>
      </c>
      <c r="N700" s="104" t="s">
        <v>104</v>
      </c>
    </row>
    <row r="701" spans="1:14" x14ac:dyDescent="0.25">
      <c r="A701" s="91">
        <f t="shared" si="195"/>
        <v>577</v>
      </c>
      <c r="B701" s="215"/>
      <c r="C701" s="105">
        <f t="shared" si="196"/>
        <v>577</v>
      </c>
      <c r="D701" s="133"/>
      <c r="E701" s="133"/>
      <c r="F701" s="133"/>
      <c r="G701" s="133"/>
      <c r="H701" s="107">
        <f t="shared" si="197"/>
        <v>0</v>
      </c>
      <c r="I701" s="108" t="e">
        <f>H701/N699</f>
        <v>#DIV/0!</v>
      </c>
      <c r="J701" s="133"/>
      <c r="K701" s="109" t="s">
        <v>105</v>
      </c>
      <c r="L701" s="107">
        <f>SUM(F699:F705)</f>
        <v>0</v>
      </c>
      <c r="M701" s="110" t="e">
        <f>L701/L703</f>
        <v>#DIV/0!</v>
      </c>
      <c r="N701" s="217" t="e">
        <f>(L703/7)/N699</f>
        <v>#DIV/0!</v>
      </c>
    </row>
    <row r="702" spans="1:14" x14ac:dyDescent="0.25">
      <c r="A702" s="91">
        <f t="shared" si="195"/>
        <v>578</v>
      </c>
      <c r="B702" s="215"/>
      <c r="C702" s="105">
        <f t="shared" si="196"/>
        <v>578</v>
      </c>
      <c r="D702" s="133"/>
      <c r="E702" s="133"/>
      <c r="F702" s="133"/>
      <c r="G702" s="133"/>
      <c r="H702" s="107">
        <f t="shared" si="197"/>
        <v>0</v>
      </c>
      <c r="I702" s="108" t="e">
        <f>H702/N699</f>
        <v>#DIV/0!</v>
      </c>
      <c r="J702" s="133"/>
      <c r="K702" s="109" t="s">
        <v>106</v>
      </c>
      <c r="L702" s="107">
        <f>SUM(G699:G705)</f>
        <v>0</v>
      </c>
      <c r="M702" s="110" t="e">
        <f>L702/L703</f>
        <v>#DIV/0!</v>
      </c>
      <c r="N702" s="218"/>
    </row>
    <row r="703" spans="1:14" x14ac:dyDescent="0.25">
      <c r="A703" s="91">
        <f t="shared" si="195"/>
        <v>579</v>
      </c>
      <c r="B703" s="215"/>
      <c r="C703" s="105">
        <f t="shared" si="196"/>
        <v>579</v>
      </c>
      <c r="D703" s="133"/>
      <c r="E703" s="133"/>
      <c r="F703" s="133"/>
      <c r="G703" s="133"/>
      <c r="H703" s="107">
        <f t="shared" si="197"/>
        <v>0</v>
      </c>
      <c r="I703" s="108" t="e">
        <f>H703/N699</f>
        <v>#DIV/0!</v>
      </c>
      <c r="J703" s="133"/>
      <c r="K703" s="109" t="s">
        <v>100</v>
      </c>
      <c r="L703" s="220">
        <f>SUM(H699:H705)</f>
        <v>0</v>
      </c>
      <c r="M703" s="221"/>
      <c r="N703" s="219"/>
    </row>
    <row r="704" spans="1:14" ht="15" customHeight="1" x14ac:dyDescent="0.25">
      <c r="A704" s="91">
        <f t="shared" si="195"/>
        <v>580</v>
      </c>
      <c r="B704" s="215"/>
      <c r="C704" s="105">
        <f t="shared" si="196"/>
        <v>580</v>
      </c>
      <c r="D704" s="133"/>
      <c r="E704" s="133"/>
      <c r="F704" s="133"/>
      <c r="G704" s="133"/>
      <c r="H704" s="107">
        <f t="shared" si="197"/>
        <v>0</v>
      </c>
      <c r="I704" s="108" t="e">
        <f>H704/N699</f>
        <v>#DIV/0!</v>
      </c>
      <c r="J704" s="133"/>
      <c r="K704" s="109"/>
      <c r="L704" s="111"/>
      <c r="M704" s="195" t="s">
        <v>1</v>
      </c>
      <c r="N704" s="197"/>
    </row>
    <row r="705" spans="1:14" x14ac:dyDescent="0.25">
      <c r="A705" s="91">
        <f t="shared" si="195"/>
        <v>581</v>
      </c>
      <c r="B705" s="216"/>
      <c r="C705" s="105">
        <f t="shared" si="196"/>
        <v>581</v>
      </c>
      <c r="D705" s="133"/>
      <c r="E705" s="133"/>
      <c r="F705" s="133"/>
      <c r="G705" s="133"/>
      <c r="H705" s="107">
        <f t="shared" si="197"/>
        <v>0</v>
      </c>
      <c r="I705" s="108" t="e">
        <f>H705/N699</f>
        <v>#DIV/0!</v>
      </c>
      <c r="J705" s="133"/>
      <c r="K705" s="109"/>
      <c r="L705" s="104"/>
      <c r="M705" s="104">
        <f>SUM(J699:J705)</f>
        <v>0</v>
      </c>
      <c r="N705" s="112" t="e">
        <f>M705/N699</f>
        <v>#DIV/0!</v>
      </c>
    </row>
    <row r="706" spans="1:14" x14ac:dyDescent="0.25">
      <c r="B706" s="208"/>
      <c r="C706" s="209"/>
      <c r="D706" s="209"/>
      <c r="E706" s="209"/>
      <c r="F706" s="209"/>
      <c r="G706" s="209"/>
      <c r="H706" s="209"/>
      <c r="I706" s="209"/>
      <c r="J706" s="209"/>
      <c r="K706" s="209"/>
      <c r="L706" s="209"/>
      <c r="M706" s="209"/>
      <c r="N706" s="210"/>
    </row>
    <row r="707" spans="1:14" x14ac:dyDescent="0.25">
      <c r="B707" s="104">
        <f>B697</f>
        <v>0</v>
      </c>
      <c r="C707" s="104" t="str">
        <f>C697</f>
        <v>LSL</v>
      </c>
      <c r="D707" s="195" t="s">
        <v>92</v>
      </c>
      <c r="E707" s="196"/>
      <c r="F707" s="196"/>
      <c r="G707" s="196"/>
      <c r="H707" s="197"/>
      <c r="I707" s="198" t="s">
        <v>102</v>
      </c>
      <c r="J707" s="198" t="s">
        <v>1</v>
      </c>
      <c r="K707" s="200" t="s">
        <v>93</v>
      </c>
      <c r="L707" s="201"/>
      <c r="M707" s="202"/>
      <c r="N707" s="206" t="s">
        <v>94</v>
      </c>
    </row>
    <row r="708" spans="1:14" x14ac:dyDescent="0.25">
      <c r="B708" s="104" t="s">
        <v>95</v>
      </c>
      <c r="C708" s="104" t="s">
        <v>86</v>
      </c>
      <c r="D708" s="104" t="s">
        <v>96</v>
      </c>
      <c r="E708" s="104" t="s">
        <v>97</v>
      </c>
      <c r="F708" s="104" t="s">
        <v>98</v>
      </c>
      <c r="G708" s="104" t="s">
        <v>99</v>
      </c>
      <c r="H708" s="104" t="s">
        <v>100</v>
      </c>
      <c r="I708" s="199"/>
      <c r="J708" s="199"/>
      <c r="K708" s="203"/>
      <c r="L708" s="204"/>
      <c r="M708" s="205"/>
      <c r="N708" s="207"/>
    </row>
    <row r="709" spans="1:14" x14ac:dyDescent="0.25">
      <c r="A709" s="91">
        <f>A699+7</f>
        <v>582</v>
      </c>
      <c r="B709" s="214">
        <f>(C715-N$3)/7</f>
        <v>84</v>
      </c>
      <c r="C709" s="105">
        <f>(N$3+(A709))</f>
        <v>582</v>
      </c>
      <c r="D709" s="133"/>
      <c r="E709" s="133"/>
      <c r="F709" s="133"/>
      <c r="G709" s="133"/>
      <c r="H709" s="107">
        <f>SUM(D709:G709)</f>
        <v>0</v>
      </c>
      <c r="I709" s="108" t="e">
        <f>H709/N709</f>
        <v>#DIV/0!</v>
      </c>
      <c r="J709" s="133"/>
      <c r="K709" s="109" t="s">
        <v>101</v>
      </c>
      <c r="L709" s="109" t="s">
        <v>100</v>
      </c>
      <c r="M709" s="109" t="s">
        <v>102</v>
      </c>
      <c r="N709" s="104">
        <f>N699-M705</f>
        <v>0</v>
      </c>
    </row>
    <row r="710" spans="1:14" x14ac:dyDescent="0.25">
      <c r="A710" s="91">
        <f t="shared" ref="A710:A715" si="198">A700+7</f>
        <v>583</v>
      </c>
      <c r="B710" s="215"/>
      <c r="C710" s="105">
        <f t="shared" ref="C710:C715" si="199">(N$3+(A710))</f>
        <v>583</v>
      </c>
      <c r="D710" s="133"/>
      <c r="E710" s="133"/>
      <c r="F710" s="133"/>
      <c r="G710" s="133"/>
      <c r="H710" s="107">
        <f t="shared" ref="H710:H715" si="200">SUM(D710:G710)</f>
        <v>0</v>
      </c>
      <c r="I710" s="108" t="e">
        <f>H710/N709</f>
        <v>#DIV/0!</v>
      </c>
      <c r="J710" s="133"/>
      <c r="K710" s="109" t="s">
        <v>103</v>
      </c>
      <c r="L710" s="107">
        <f>SUM(D709:E715)</f>
        <v>0</v>
      </c>
      <c r="M710" s="110" t="e">
        <f>L710/L713</f>
        <v>#DIV/0!</v>
      </c>
      <c r="N710" s="104" t="s">
        <v>104</v>
      </c>
    </row>
    <row r="711" spans="1:14" x14ac:dyDescent="0.25">
      <c r="A711" s="91">
        <f t="shared" si="198"/>
        <v>584</v>
      </c>
      <c r="B711" s="215"/>
      <c r="C711" s="105">
        <f t="shared" si="199"/>
        <v>584</v>
      </c>
      <c r="D711" s="133"/>
      <c r="E711" s="133"/>
      <c r="F711" s="133"/>
      <c r="G711" s="133"/>
      <c r="H711" s="107">
        <f t="shared" si="200"/>
        <v>0</v>
      </c>
      <c r="I711" s="108" t="e">
        <f>H711/N709</f>
        <v>#DIV/0!</v>
      </c>
      <c r="J711" s="133"/>
      <c r="K711" s="109" t="s">
        <v>105</v>
      </c>
      <c r="L711" s="107">
        <f>SUM(F709:F715)</f>
        <v>0</v>
      </c>
      <c r="M711" s="110" t="e">
        <f>L711/L713</f>
        <v>#DIV/0!</v>
      </c>
      <c r="N711" s="217" t="e">
        <f>(L713/7)/N709</f>
        <v>#DIV/0!</v>
      </c>
    </row>
    <row r="712" spans="1:14" x14ac:dyDescent="0.25">
      <c r="A712" s="91">
        <f t="shared" si="198"/>
        <v>585</v>
      </c>
      <c r="B712" s="215"/>
      <c r="C712" s="105">
        <f t="shared" si="199"/>
        <v>585</v>
      </c>
      <c r="D712" s="133"/>
      <c r="E712" s="133"/>
      <c r="F712" s="133"/>
      <c r="G712" s="133"/>
      <c r="H712" s="107">
        <f t="shared" si="200"/>
        <v>0</v>
      </c>
      <c r="I712" s="108" t="e">
        <f>H712/N709</f>
        <v>#DIV/0!</v>
      </c>
      <c r="J712" s="133"/>
      <c r="K712" s="109" t="s">
        <v>106</v>
      </c>
      <c r="L712" s="107">
        <f>SUM(G709:G715)</f>
        <v>0</v>
      </c>
      <c r="M712" s="110" t="e">
        <f>L712/L713</f>
        <v>#DIV/0!</v>
      </c>
      <c r="N712" s="218"/>
    </row>
    <row r="713" spans="1:14" x14ac:dyDescent="0.25">
      <c r="A713" s="91">
        <f t="shared" si="198"/>
        <v>586</v>
      </c>
      <c r="B713" s="215"/>
      <c r="C713" s="105">
        <f t="shared" si="199"/>
        <v>586</v>
      </c>
      <c r="D713" s="133"/>
      <c r="E713" s="133"/>
      <c r="F713" s="133"/>
      <c r="G713" s="133"/>
      <c r="H713" s="107">
        <f t="shared" si="200"/>
        <v>0</v>
      </c>
      <c r="I713" s="108" t="e">
        <f>H713/N709</f>
        <v>#DIV/0!</v>
      </c>
      <c r="J713" s="133"/>
      <c r="K713" s="109" t="s">
        <v>100</v>
      </c>
      <c r="L713" s="220">
        <f>SUM(H709:H715)</f>
        <v>0</v>
      </c>
      <c r="M713" s="221"/>
      <c r="N713" s="219"/>
    </row>
    <row r="714" spans="1:14" ht="15" customHeight="1" x14ac:dyDescent="0.25">
      <c r="A714" s="91">
        <f t="shared" si="198"/>
        <v>587</v>
      </c>
      <c r="B714" s="215"/>
      <c r="C714" s="105">
        <f t="shared" si="199"/>
        <v>587</v>
      </c>
      <c r="D714" s="133"/>
      <c r="E714" s="133"/>
      <c r="F714" s="133"/>
      <c r="G714" s="133"/>
      <c r="H714" s="107">
        <f t="shared" si="200"/>
        <v>0</v>
      </c>
      <c r="I714" s="108" t="e">
        <f>H714/N709</f>
        <v>#DIV/0!</v>
      </c>
      <c r="J714" s="133"/>
      <c r="K714" s="109"/>
      <c r="L714" s="111"/>
      <c r="M714" s="195" t="s">
        <v>1</v>
      </c>
      <c r="N714" s="197"/>
    </row>
    <row r="715" spans="1:14" x14ac:dyDescent="0.25">
      <c r="A715" s="91">
        <f t="shared" si="198"/>
        <v>588</v>
      </c>
      <c r="B715" s="216"/>
      <c r="C715" s="105">
        <f t="shared" si="199"/>
        <v>588</v>
      </c>
      <c r="D715" s="133"/>
      <c r="E715" s="133"/>
      <c r="F715" s="133"/>
      <c r="G715" s="133"/>
      <c r="H715" s="107">
        <f t="shared" si="200"/>
        <v>0</v>
      </c>
      <c r="I715" s="108" t="e">
        <f>H715/N709</f>
        <v>#DIV/0!</v>
      </c>
      <c r="J715" s="133"/>
      <c r="K715" s="109"/>
      <c r="L715" s="104"/>
      <c r="M715" s="104">
        <f>SUM(J709:J715)</f>
        <v>0</v>
      </c>
      <c r="N715" s="112" t="e">
        <f>M715/N709</f>
        <v>#DIV/0!</v>
      </c>
    </row>
    <row r="716" spans="1:14" x14ac:dyDescent="0.25">
      <c r="B716" s="208"/>
      <c r="C716" s="209"/>
      <c r="D716" s="209"/>
      <c r="E716" s="209"/>
      <c r="F716" s="209"/>
      <c r="G716" s="209"/>
      <c r="H716" s="209"/>
      <c r="I716" s="209"/>
      <c r="J716" s="209"/>
      <c r="K716" s="209"/>
      <c r="L716" s="209"/>
      <c r="M716" s="209"/>
      <c r="N716" s="210"/>
    </row>
    <row r="717" spans="1:14" x14ac:dyDescent="0.25">
      <c r="B717" s="104">
        <f>B707</f>
        <v>0</v>
      </c>
      <c r="C717" s="104" t="str">
        <f>C707</f>
        <v>LSL</v>
      </c>
      <c r="D717" s="195" t="s">
        <v>92</v>
      </c>
      <c r="E717" s="196"/>
      <c r="F717" s="196"/>
      <c r="G717" s="196"/>
      <c r="H717" s="197"/>
      <c r="I717" s="198" t="s">
        <v>102</v>
      </c>
      <c r="J717" s="198" t="s">
        <v>1</v>
      </c>
      <c r="K717" s="200" t="s">
        <v>93</v>
      </c>
      <c r="L717" s="201"/>
      <c r="M717" s="202"/>
      <c r="N717" s="206" t="s">
        <v>94</v>
      </c>
    </row>
    <row r="718" spans="1:14" x14ac:dyDescent="0.25">
      <c r="B718" s="104" t="s">
        <v>95</v>
      </c>
      <c r="C718" s="104" t="s">
        <v>86</v>
      </c>
      <c r="D718" s="104" t="s">
        <v>96</v>
      </c>
      <c r="E718" s="104" t="s">
        <v>97</v>
      </c>
      <c r="F718" s="104" t="s">
        <v>98</v>
      </c>
      <c r="G718" s="104" t="s">
        <v>99</v>
      </c>
      <c r="H718" s="104" t="s">
        <v>100</v>
      </c>
      <c r="I718" s="199"/>
      <c r="J718" s="199"/>
      <c r="K718" s="203"/>
      <c r="L718" s="204"/>
      <c r="M718" s="205"/>
      <c r="N718" s="207"/>
    </row>
    <row r="719" spans="1:14" x14ac:dyDescent="0.25">
      <c r="A719" s="91">
        <f>A709+7</f>
        <v>589</v>
      </c>
      <c r="B719" s="214">
        <f>(C725-N$3)/7</f>
        <v>85</v>
      </c>
      <c r="C719" s="105">
        <f>(N$3+(A719))</f>
        <v>589</v>
      </c>
      <c r="D719" s="133"/>
      <c r="E719" s="133"/>
      <c r="F719" s="133"/>
      <c r="G719" s="133"/>
      <c r="H719" s="107">
        <f>SUM(D719:G719)</f>
        <v>0</v>
      </c>
      <c r="I719" s="108" t="e">
        <f>H719/N719</f>
        <v>#DIV/0!</v>
      </c>
      <c r="J719" s="133"/>
      <c r="K719" s="109" t="s">
        <v>101</v>
      </c>
      <c r="L719" s="109" t="s">
        <v>100</v>
      </c>
      <c r="M719" s="109" t="s">
        <v>102</v>
      </c>
      <c r="N719" s="104">
        <f>N709-M715</f>
        <v>0</v>
      </c>
    </row>
    <row r="720" spans="1:14" x14ac:dyDescent="0.25">
      <c r="A720" s="91">
        <f t="shared" ref="A720:A725" si="201">A710+7</f>
        <v>590</v>
      </c>
      <c r="B720" s="215"/>
      <c r="C720" s="105">
        <f t="shared" ref="C720:C725" si="202">(N$3+(A720))</f>
        <v>590</v>
      </c>
      <c r="D720" s="133"/>
      <c r="E720" s="133"/>
      <c r="F720" s="133"/>
      <c r="G720" s="133"/>
      <c r="H720" s="107">
        <f t="shared" ref="H720:H725" si="203">SUM(D720:G720)</f>
        <v>0</v>
      </c>
      <c r="I720" s="108" t="e">
        <f>H720/N719</f>
        <v>#DIV/0!</v>
      </c>
      <c r="J720" s="133"/>
      <c r="K720" s="109" t="s">
        <v>103</v>
      </c>
      <c r="L720" s="107">
        <f>SUM(D719:E725)</f>
        <v>0</v>
      </c>
      <c r="M720" s="110" t="e">
        <f>L720/L723</f>
        <v>#DIV/0!</v>
      </c>
      <c r="N720" s="104" t="s">
        <v>104</v>
      </c>
    </row>
    <row r="721" spans="1:14" x14ac:dyDescent="0.25">
      <c r="A721" s="91">
        <f t="shared" si="201"/>
        <v>591</v>
      </c>
      <c r="B721" s="215"/>
      <c r="C721" s="105">
        <f t="shared" si="202"/>
        <v>591</v>
      </c>
      <c r="D721" s="133"/>
      <c r="E721" s="133"/>
      <c r="F721" s="133"/>
      <c r="G721" s="133"/>
      <c r="H721" s="107">
        <f t="shared" si="203"/>
        <v>0</v>
      </c>
      <c r="I721" s="108" t="e">
        <f>H721/N719</f>
        <v>#DIV/0!</v>
      </c>
      <c r="J721" s="133"/>
      <c r="K721" s="109" t="s">
        <v>105</v>
      </c>
      <c r="L721" s="107">
        <f>SUM(F719:F725)</f>
        <v>0</v>
      </c>
      <c r="M721" s="110" t="e">
        <f>L721/L723</f>
        <v>#DIV/0!</v>
      </c>
      <c r="N721" s="217" t="e">
        <f>(L723/7)/N719</f>
        <v>#DIV/0!</v>
      </c>
    </row>
    <row r="722" spans="1:14" x14ac:dyDescent="0.25">
      <c r="A722" s="91">
        <f t="shared" si="201"/>
        <v>592</v>
      </c>
      <c r="B722" s="215"/>
      <c r="C722" s="105">
        <f t="shared" si="202"/>
        <v>592</v>
      </c>
      <c r="D722" s="133"/>
      <c r="E722" s="133"/>
      <c r="F722" s="133"/>
      <c r="G722" s="133"/>
      <c r="H722" s="107">
        <f t="shared" si="203"/>
        <v>0</v>
      </c>
      <c r="I722" s="108" t="e">
        <f>H722/N719</f>
        <v>#DIV/0!</v>
      </c>
      <c r="J722" s="133"/>
      <c r="K722" s="109" t="s">
        <v>106</v>
      </c>
      <c r="L722" s="107">
        <f>SUM(G719:G725)</f>
        <v>0</v>
      </c>
      <c r="M722" s="110" t="e">
        <f>L722/L723</f>
        <v>#DIV/0!</v>
      </c>
      <c r="N722" s="218"/>
    </row>
    <row r="723" spans="1:14" x14ac:dyDescent="0.25">
      <c r="A723" s="91">
        <f t="shared" si="201"/>
        <v>593</v>
      </c>
      <c r="B723" s="215"/>
      <c r="C723" s="105">
        <f t="shared" si="202"/>
        <v>593</v>
      </c>
      <c r="D723" s="133"/>
      <c r="E723" s="133"/>
      <c r="F723" s="133"/>
      <c r="G723" s="133"/>
      <c r="H723" s="107">
        <f t="shared" si="203"/>
        <v>0</v>
      </c>
      <c r="I723" s="108" t="e">
        <f>H723/N719</f>
        <v>#DIV/0!</v>
      </c>
      <c r="J723" s="133"/>
      <c r="K723" s="109" t="s">
        <v>100</v>
      </c>
      <c r="L723" s="220">
        <f>SUM(H719:H725)</f>
        <v>0</v>
      </c>
      <c r="M723" s="221"/>
      <c r="N723" s="219"/>
    </row>
    <row r="724" spans="1:14" ht="15" customHeight="1" x14ac:dyDescent="0.25">
      <c r="A724" s="91">
        <f t="shared" si="201"/>
        <v>594</v>
      </c>
      <c r="B724" s="215"/>
      <c r="C724" s="105">
        <f t="shared" si="202"/>
        <v>594</v>
      </c>
      <c r="D724" s="133"/>
      <c r="E724" s="133"/>
      <c r="F724" s="133"/>
      <c r="G724" s="133"/>
      <c r="H724" s="107">
        <f t="shared" si="203"/>
        <v>0</v>
      </c>
      <c r="I724" s="108" t="e">
        <f>H724/N719</f>
        <v>#DIV/0!</v>
      </c>
      <c r="J724" s="133"/>
      <c r="K724" s="109"/>
      <c r="L724" s="111"/>
      <c r="M724" s="195" t="s">
        <v>1</v>
      </c>
      <c r="N724" s="197"/>
    </row>
    <row r="725" spans="1:14" x14ac:dyDescent="0.25">
      <c r="A725" s="91">
        <f t="shared" si="201"/>
        <v>595</v>
      </c>
      <c r="B725" s="216"/>
      <c r="C725" s="105">
        <f t="shared" si="202"/>
        <v>595</v>
      </c>
      <c r="D725" s="133"/>
      <c r="E725" s="133"/>
      <c r="F725" s="133"/>
      <c r="G725" s="133"/>
      <c r="H725" s="107">
        <f t="shared" si="203"/>
        <v>0</v>
      </c>
      <c r="I725" s="108" t="e">
        <f>H725/N719</f>
        <v>#DIV/0!</v>
      </c>
      <c r="J725" s="133"/>
      <c r="K725" s="109"/>
      <c r="L725" s="104"/>
      <c r="M725" s="104">
        <f>SUM(J719:J725)</f>
        <v>0</v>
      </c>
      <c r="N725" s="112" t="e">
        <f>M725/N719</f>
        <v>#DIV/0!</v>
      </c>
    </row>
    <row r="726" spans="1:14" x14ac:dyDescent="0.25">
      <c r="B726" s="208"/>
      <c r="C726" s="209"/>
      <c r="D726" s="209"/>
      <c r="E726" s="209"/>
      <c r="F726" s="209"/>
      <c r="G726" s="209"/>
      <c r="H726" s="209"/>
      <c r="I726" s="209"/>
      <c r="J726" s="209"/>
      <c r="K726" s="209"/>
      <c r="L726" s="209"/>
      <c r="M726" s="209"/>
      <c r="N726" s="210"/>
    </row>
    <row r="727" spans="1:14" x14ac:dyDescent="0.25">
      <c r="B727" s="104">
        <f>B717</f>
        <v>0</v>
      </c>
      <c r="C727" s="104" t="str">
        <f>C717</f>
        <v>LSL</v>
      </c>
      <c r="D727" s="195" t="s">
        <v>92</v>
      </c>
      <c r="E727" s="196"/>
      <c r="F727" s="196"/>
      <c r="G727" s="196"/>
      <c r="H727" s="197"/>
      <c r="I727" s="198" t="s">
        <v>102</v>
      </c>
      <c r="J727" s="198" t="s">
        <v>1</v>
      </c>
      <c r="K727" s="200" t="s">
        <v>93</v>
      </c>
      <c r="L727" s="201"/>
      <c r="M727" s="202"/>
      <c r="N727" s="206" t="s">
        <v>94</v>
      </c>
    </row>
    <row r="728" spans="1:14" x14ac:dyDescent="0.25">
      <c r="B728" s="104" t="s">
        <v>95</v>
      </c>
      <c r="C728" s="104" t="s">
        <v>86</v>
      </c>
      <c r="D728" s="104" t="s">
        <v>96</v>
      </c>
      <c r="E728" s="104" t="s">
        <v>97</v>
      </c>
      <c r="F728" s="104" t="s">
        <v>98</v>
      </c>
      <c r="G728" s="104" t="s">
        <v>99</v>
      </c>
      <c r="H728" s="104" t="s">
        <v>100</v>
      </c>
      <c r="I728" s="199"/>
      <c r="J728" s="199"/>
      <c r="K728" s="203"/>
      <c r="L728" s="204"/>
      <c r="M728" s="205"/>
      <c r="N728" s="207"/>
    </row>
    <row r="729" spans="1:14" x14ac:dyDescent="0.25">
      <c r="A729" s="91">
        <f>A719+7</f>
        <v>596</v>
      </c>
      <c r="B729" s="214">
        <f>(C735-N$3)/7</f>
        <v>86</v>
      </c>
      <c r="C729" s="105">
        <f>(N$3+(A729))</f>
        <v>596</v>
      </c>
      <c r="D729" s="133"/>
      <c r="E729" s="133"/>
      <c r="F729" s="133"/>
      <c r="G729" s="133"/>
      <c r="H729" s="107">
        <f>SUM(D729:G729)</f>
        <v>0</v>
      </c>
      <c r="I729" s="108" t="e">
        <f>H729/N729</f>
        <v>#DIV/0!</v>
      </c>
      <c r="J729" s="133"/>
      <c r="K729" s="109" t="s">
        <v>101</v>
      </c>
      <c r="L729" s="109" t="s">
        <v>100</v>
      </c>
      <c r="M729" s="109" t="s">
        <v>102</v>
      </c>
      <c r="N729" s="104">
        <f>N719-M725</f>
        <v>0</v>
      </c>
    </row>
    <row r="730" spans="1:14" x14ac:dyDescent="0.25">
      <c r="A730" s="91">
        <f t="shared" ref="A730:A735" si="204">A720+7</f>
        <v>597</v>
      </c>
      <c r="B730" s="215"/>
      <c r="C730" s="105">
        <f t="shared" ref="C730:C735" si="205">(N$3+(A730))</f>
        <v>597</v>
      </c>
      <c r="D730" s="133"/>
      <c r="E730" s="133"/>
      <c r="F730" s="133"/>
      <c r="G730" s="133"/>
      <c r="H730" s="107">
        <f t="shared" ref="H730:H735" si="206">SUM(D730:G730)</f>
        <v>0</v>
      </c>
      <c r="I730" s="108" t="e">
        <f>H730/N729</f>
        <v>#DIV/0!</v>
      </c>
      <c r="J730" s="133"/>
      <c r="K730" s="109" t="s">
        <v>103</v>
      </c>
      <c r="L730" s="107">
        <f>SUM(D729:E735)</f>
        <v>0</v>
      </c>
      <c r="M730" s="110" t="e">
        <f>L730/L733</f>
        <v>#DIV/0!</v>
      </c>
      <c r="N730" s="104" t="s">
        <v>104</v>
      </c>
    </row>
    <row r="731" spans="1:14" x14ac:dyDescent="0.25">
      <c r="A731" s="91">
        <f t="shared" si="204"/>
        <v>598</v>
      </c>
      <c r="B731" s="215"/>
      <c r="C731" s="105">
        <f t="shared" si="205"/>
        <v>598</v>
      </c>
      <c r="D731" s="133"/>
      <c r="E731" s="133"/>
      <c r="F731" s="133"/>
      <c r="G731" s="133"/>
      <c r="H731" s="107">
        <f t="shared" si="206"/>
        <v>0</v>
      </c>
      <c r="I731" s="108" t="e">
        <f>H731/N729</f>
        <v>#DIV/0!</v>
      </c>
      <c r="J731" s="133"/>
      <c r="K731" s="109" t="s">
        <v>105</v>
      </c>
      <c r="L731" s="107">
        <f>SUM(F729:F735)</f>
        <v>0</v>
      </c>
      <c r="M731" s="110" t="e">
        <f>L731/L733</f>
        <v>#DIV/0!</v>
      </c>
      <c r="N731" s="217" t="e">
        <f>(L733/7)/N729</f>
        <v>#DIV/0!</v>
      </c>
    </row>
    <row r="732" spans="1:14" x14ac:dyDescent="0.25">
      <c r="A732" s="91">
        <f t="shared" si="204"/>
        <v>599</v>
      </c>
      <c r="B732" s="215"/>
      <c r="C732" s="105">
        <f t="shared" si="205"/>
        <v>599</v>
      </c>
      <c r="D732" s="133"/>
      <c r="E732" s="133"/>
      <c r="F732" s="133"/>
      <c r="G732" s="133"/>
      <c r="H732" s="107">
        <f t="shared" si="206"/>
        <v>0</v>
      </c>
      <c r="I732" s="108" t="e">
        <f>H732/N729</f>
        <v>#DIV/0!</v>
      </c>
      <c r="J732" s="133"/>
      <c r="K732" s="109" t="s">
        <v>106</v>
      </c>
      <c r="L732" s="107">
        <f>SUM(G729:G735)</f>
        <v>0</v>
      </c>
      <c r="M732" s="110" t="e">
        <f>L732/L733</f>
        <v>#DIV/0!</v>
      </c>
      <c r="N732" s="218"/>
    </row>
    <row r="733" spans="1:14" x14ac:dyDescent="0.25">
      <c r="A733" s="91">
        <f t="shared" si="204"/>
        <v>600</v>
      </c>
      <c r="B733" s="215"/>
      <c r="C733" s="105">
        <f t="shared" si="205"/>
        <v>600</v>
      </c>
      <c r="D733" s="133"/>
      <c r="E733" s="133"/>
      <c r="F733" s="133"/>
      <c r="G733" s="133"/>
      <c r="H733" s="107">
        <f t="shared" si="206"/>
        <v>0</v>
      </c>
      <c r="I733" s="108" t="e">
        <f>H733/N729</f>
        <v>#DIV/0!</v>
      </c>
      <c r="J733" s="133"/>
      <c r="K733" s="109" t="s">
        <v>100</v>
      </c>
      <c r="L733" s="220">
        <f>SUM(H729:H735)</f>
        <v>0</v>
      </c>
      <c r="M733" s="221"/>
      <c r="N733" s="219"/>
    </row>
    <row r="734" spans="1:14" ht="15" customHeight="1" x14ac:dyDescent="0.25">
      <c r="A734" s="91">
        <f t="shared" si="204"/>
        <v>601</v>
      </c>
      <c r="B734" s="215"/>
      <c r="C734" s="105">
        <f t="shared" si="205"/>
        <v>601</v>
      </c>
      <c r="D734" s="133"/>
      <c r="E734" s="133"/>
      <c r="F734" s="133"/>
      <c r="G734" s="133"/>
      <c r="H734" s="107">
        <f t="shared" si="206"/>
        <v>0</v>
      </c>
      <c r="I734" s="108" t="e">
        <f>H734/N729</f>
        <v>#DIV/0!</v>
      </c>
      <c r="J734" s="133"/>
      <c r="K734" s="109"/>
      <c r="L734" s="111"/>
      <c r="M734" s="195" t="s">
        <v>1</v>
      </c>
      <c r="N734" s="197"/>
    </row>
    <row r="735" spans="1:14" x14ac:dyDescent="0.25">
      <c r="A735" s="91">
        <f t="shared" si="204"/>
        <v>602</v>
      </c>
      <c r="B735" s="216"/>
      <c r="C735" s="105">
        <f t="shared" si="205"/>
        <v>602</v>
      </c>
      <c r="D735" s="133"/>
      <c r="E735" s="133"/>
      <c r="F735" s="133"/>
      <c r="G735" s="133"/>
      <c r="H735" s="107">
        <f t="shared" si="206"/>
        <v>0</v>
      </c>
      <c r="I735" s="108" t="e">
        <f>H735/N729</f>
        <v>#DIV/0!</v>
      </c>
      <c r="J735" s="133"/>
      <c r="K735" s="109"/>
      <c r="L735" s="104"/>
      <c r="M735" s="104">
        <f>SUM(J729:J735)</f>
        <v>0</v>
      </c>
      <c r="N735" s="112" t="e">
        <f>M735/N729</f>
        <v>#DIV/0!</v>
      </c>
    </row>
    <row r="736" spans="1:14" x14ac:dyDescent="0.25">
      <c r="B736" s="208"/>
      <c r="C736" s="209"/>
      <c r="D736" s="209"/>
      <c r="E736" s="209"/>
      <c r="F736" s="209"/>
      <c r="G736" s="209"/>
      <c r="H736" s="209"/>
      <c r="I736" s="209"/>
      <c r="J736" s="209"/>
      <c r="K736" s="209"/>
      <c r="L736" s="209"/>
      <c r="M736" s="209"/>
      <c r="N736" s="210"/>
    </row>
    <row r="737" spans="1:14" x14ac:dyDescent="0.25">
      <c r="B737" s="104">
        <f>B727</f>
        <v>0</v>
      </c>
      <c r="C737" s="104" t="str">
        <f>C727</f>
        <v>LSL</v>
      </c>
      <c r="D737" s="195" t="s">
        <v>92</v>
      </c>
      <c r="E737" s="196"/>
      <c r="F737" s="196"/>
      <c r="G737" s="196"/>
      <c r="H737" s="197"/>
      <c r="I737" s="198" t="s">
        <v>102</v>
      </c>
      <c r="J737" s="198" t="s">
        <v>1</v>
      </c>
      <c r="K737" s="200" t="s">
        <v>93</v>
      </c>
      <c r="L737" s="201"/>
      <c r="M737" s="202"/>
      <c r="N737" s="206" t="s">
        <v>94</v>
      </c>
    </row>
    <row r="738" spans="1:14" x14ac:dyDescent="0.25">
      <c r="B738" s="104" t="s">
        <v>95</v>
      </c>
      <c r="C738" s="104" t="s">
        <v>86</v>
      </c>
      <c r="D738" s="104" t="s">
        <v>96</v>
      </c>
      <c r="E738" s="104" t="s">
        <v>97</v>
      </c>
      <c r="F738" s="104" t="s">
        <v>98</v>
      </c>
      <c r="G738" s="104" t="s">
        <v>99</v>
      </c>
      <c r="H738" s="104" t="s">
        <v>100</v>
      </c>
      <c r="I738" s="199"/>
      <c r="J738" s="199"/>
      <c r="K738" s="203"/>
      <c r="L738" s="204"/>
      <c r="M738" s="205"/>
      <c r="N738" s="207"/>
    </row>
    <row r="739" spans="1:14" x14ac:dyDescent="0.25">
      <c r="A739" s="91">
        <f>A729+7</f>
        <v>603</v>
      </c>
      <c r="B739" s="214">
        <f>(C745-N$3)/7</f>
        <v>87</v>
      </c>
      <c r="C739" s="105">
        <f>(N$3+(A739))</f>
        <v>603</v>
      </c>
      <c r="D739" s="133"/>
      <c r="E739" s="133"/>
      <c r="F739" s="133"/>
      <c r="G739" s="133"/>
      <c r="H739" s="107">
        <f>SUM(D739:G739)</f>
        <v>0</v>
      </c>
      <c r="I739" s="108" t="e">
        <f>H739/N739</f>
        <v>#DIV/0!</v>
      </c>
      <c r="J739" s="133"/>
      <c r="K739" s="109" t="s">
        <v>101</v>
      </c>
      <c r="L739" s="109" t="s">
        <v>100</v>
      </c>
      <c r="M739" s="109" t="s">
        <v>102</v>
      </c>
      <c r="N739" s="104">
        <f>N729-M735</f>
        <v>0</v>
      </c>
    </row>
    <row r="740" spans="1:14" x14ac:dyDescent="0.25">
      <c r="A740" s="91">
        <f t="shared" ref="A740:A745" si="207">A730+7</f>
        <v>604</v>
      </c>
      <c r="B740" s="215"/>
      <c r="C740" s="105">
        <f t="shared" ref="C740:C745" si="208">(N$3+(A740))</f>
        <v>604</v>
      </c>
      <c r="D740" s="133"/>
      <c r="E740" s="133"/>
      <c r="F740" s="133"/>
      <c r="G740" s="133"/>
      <c r="H740" s="107">
        <f t="shared" ref="H740:H745" si="209">SUM(D740:G740)</f>
        <v>0</v>
      </c>
      <c r="I740" s="108" t="e">
        <f>H740/N739</f>
        <v>#DIV/0!</v>
      </c>
      <c r="J740" s="133"/>
      <c r="K740" s="109" t="s">
        <v>103</v>
      </c>
      <c r="L740" s="107">
        <f>SUM(D739:E745)</f>
        <v>0</v>
      </c>
      <c r="M740" s="110" t="e">
        <f>L740/L743</f>
        <v>#DIV/0!</v>
      </c>
      <c r="N740" s="104" t="s">
        <v>104</v>
      </c>
    </row>
    <row r="741" spans="1:14" x14ac:dyDescent="0.25">
      <c r="A741" s="91">
        <f t="shared" si="207"/>
        <v>605</v>
      </c>
      <c r="B741" s="215"/>
      <c r="C741" s="105">
        <f t="shared" si="208"/>
        <v>605</v>
      </c>
      <c r="D741" s="133"/>
      <c r="E741" s="133"/>
      <c r="F741" s="133"/>
      <c r="G741" s="133"/>
      <c r="H741" s="107">
        <f t="shared" si="209"/>
        <v>0</v>
      </c>
      <c r="I741" s="108" t="e">
        <f>H741/N739</f>
        <v>#DIV/0!</v>
      </c>
      <c r="J741" s="133"/>
      <c r="K741" s="109" t="s">
        <v>105</v>
      </c>
      <c r="L741" s="107">
        <f>SUM(F739:F745)</f>
        <v>0</v>
      </c>
      <c r="M741" s="110" t="e">
        <f>L741/L743</f>
        <v>#DIV/0!</v>
      </c>
      <c r="N741" s="217" t="e">
        <f>(L743/7)/N739</f>
        <v>#DIV/0!</v>
      </c>
    </row>
    <row r="742" spans="1:14" x14ac:dyDescent="0.25">
      <c r="A742" s="91">
        <f t="shared" si="207"/>
        <v>606</v>
      </c>
      <c r="B742" s="215"/>
      <c r="C742" s="105">
        <f t="shared" si="208"/>
        <v>606</v>
      </c>
      <c r="D742" s="133"/>
      <c r="E742" s="133"/>
      <c r="F742" s="133"/>
      <c r="G742" s="133"/>
      <c r="H742" s="107">
        <f t="shared" si="209"/>
        <v>0</v>
      </c>
      <c r="I742" s="108" t="e">
        <f>H742/N739</f>
        <v>#DIV/0!</v>
      </c>
      <c r="J742" s="133"/>
      <c r="K742" s="109" t="s">
        <v>106</v>
      </c>
      <c r="L742" s="107">
        <f>SUM(G739:G745)</f>
        <v>0</v>
      </c>
      <c r="M742" s="110" t="e">
        <f>L742/L743</f>
        <v>#DIV/0!</v>
      </c>
      <c r="N742" s="218"/>
    </row>
    <row r="743" spans="1:14" x14ac:dyDescent="0.25">
      <c r="A743" s="91">
        <f t="shared" si="207"/>
        <v>607</v>
      </c>
      <c r="B743" s="215"/>
      <c r="C743" s="105">
        <f t="shared" si="208"/>
        <v>607</v>
      </c>
      <c r="D743" s="133"/>
      <c r="E743" s="133"/>
      <c r="F743" s="133"/>
      <c r="G743" s="133"/>
      <c r="H743" s="107">
        <f t="shared" si="209"/>
        <v>0</v>
      </c>
      <c r="I743" s="108" t="e">
        <f>H743/N739</f>
        <v>#DIV/0!</v>
      </c>
      <c r="J743" s="133"/>
      <c r="K743" s="109" t="s">
        <v>100</v>
      </c>
      <c r="L743" s="220">
        <f>SUM(H739:H745)</f>
        <v>0</v>
      </c>
      <c r="M743" s="221"/>
      <c r="N743" s="219"/>
    </row>
    <row r="744" spans="1:14" x14ac:dyDescent="0.25">
      <c r="A744" s="91">
        <f t="shared" si="207"/>
        <v>608</v>
      </c>
      <c r="B744" s="215"/>
      <c r="C744" s="105">
        <f t="shared" si="208"/>
        <v>608</v>
      </c>
      <c r="D744" s="133"/>
      <c r="E744" s="133"/>
      <c r="F744" s="133"/>
      <c r="G744" s="133"/>
      <c r="H744" s="107">
        <f t="shared" si="209"/>
        <v>0</v>
      </c>
      <c r="I744" s="108" t="e">
        <f>H744/N739</f>
        <v>#DIV/0!</v>
      </c>
      <c r="J744" s="133"/>
      <c r="K744" s="109"/>
      <c r="L744" s="111"/>
      <c r="M744" s="195" t="s">
        <v>1</v>
      </c>
      <c r="N744" s="197"/>
    </row>
    <row r="745" spans="1:14" x14ac:dyDescent="0.25">
      <c r="A745" s="91">
        <f t="shared" si="207"/>
        <v>609</v>
      </c>
      <c r="B745" s="216"/>
      <c r="C745" s="105">
        <f t="shared" si="208"/>
        <v>609</v>
      </c>
      <c r="D745" s="133"/>
      <c r="E745" s="133"/>
      <c r="F745" s="133"/>
      <c r="G745" s="133"/>
      <c r="H745" s="107">
        <f t="shared" si="209"/>
        <v>0</v>
      </c>
      <c r="I745" s="108" t="e">
        <f>H745/N739</f>
        <v>#DIV/0!</v>
      </c>
      <c r="J745" s="133"/>
      <c r="K745" s="109"/>
      <c r="L745" s="104"/>
      <c r="M745" s="104">
        <f>SUM(J739:J745)</f>
        <v>0</v>
      </c>
      <c r="N745" s="112" t="e">
        <f>M745/N739</f>
        <v>#DIV/0!</v>
      </c>
    </row>
    <row r="746" spans="1:14" ht="36" x14ac:dyDescent="0.25">
      <c r="B746" s="223">
        <f>B684</f>
        <v>0</v>
      </c>
      <c r="C746" s="223"/>
      <c r="D746" s="223"/>
      <c r="E746" s="223"/>
      <c r="F746" s="223"/>
      <c r="G746" s="223"/>
      <c r="H746" s="223"/>
      <c r="I746" s="223"/>
      <c r="J746" s="223"/>
      <c r="K746" s="223"/>
      <c r="L746" s="223"/>
      <c r="M746" s="223"/>
      <c r="N746" s="223"/>
    </row>
    <row r="747" spans="1:14" ht="21" x14ac:dyDescent="0.25">
      <c r="B747" s="222" t="s">
        <v>83</v>
      </c>
      <c r="C747" s="222"/>
      <c r="D747" s="222"/>
      <c r="E747" s="222"/>
      <c r="F747" s="222"/>
      <c r="G747" s="222"/>
      <c r="H747" s="222"/>
      <c r="I747" s="222"/>
      <c r="J747" s="222"/>
      <c r="K747" s="222"/>
      <c r="L747" s="222"/>
      <c r="M747" s="222"/>
      <c r="N747" s="222"/>
    </row>
    <row r="748" spans="1:14" ht="21" x14ac:dyDescent="0.25">
      <c r="B748" s="94" t="s">
        <v>107</v>
      </c>
      <c r="C748" s="211">
        <f>C686</f>
        <v>0</v>
      </c>
      <c r="D748" s="212"/>
      <c r="E748" s="211" t="str">
        <f>E686</f>
        <v>LOHMANN LSL</v>
      </c>
      <c r="F748" s="213"/>
      <c r="G748" s="213"/>
      <c r="H748" s="213"/>
      <c r="I748" s="213"/>
      <c r="J748" s="212"/>
      <c r="K748" s="211" t="s">
        <v>85</v>
      </c>
      <c r="L748" s="213"/>
      <c r="M748" s="212"/>
      <c r="N748" s="95">
        <f>N686</f>
        <v>0</v>
      </c>
    </row>
    <row r="749" spans="1:14" x14ac:dyDescent="0.25">
      <c r="B749" s="104">
        <f>B737</f>
        <v>0</v>
      </c>
      <c r="C749" s="104" t="str">
        <f>C737</f>
        <v>LSL</v>
      </c>
      <c r="D749" s="195" t="s">
        <v>92</v>
      </c>
      <c r="E749" s="196"/>
      <c r="F749" s="196"/>
      <c r="G749" s="196"/>
      <c r="H749" s="197"/>
      <c r="I749" s="198" t="s">
        <v>102</v>
      </c>
      <c r="J749" s="198" t="s">
        <v>1</v>
      </c>
      <c r="K749" s="200" t="s">
        <v>93</v>
      </c>
      <c r="L749" s="201"/>
      <c r="M749" s="202"/>
      <c r="N749" s="206" t="s">
        <v>94</v>
      </c>
    </row>
    <row r="750" spans="1:14" x14ac:dyDescent="0.25">
      <c r="B750" s="104" t="s">
        <v>95</v>
      </c>
      <c r="C750" s="104" t="s">
        <v>86</v>
      </c>
      <c r="D750" s="104" t="s">
        <v>96</v>
      </c>
      <c r="E750" s="104" t="s">
        <v>97</v>
      </c>
      <c r="F750" s="104" t="s">
        <v>98</v>
      </c>
      <c r="G750" s="104" t="s">
        <v>99</v>
      </c>
      <c r="H750" s="104" t="s">
        <v>100</v>
      </c>
      <c r="I750" s="199"/>
      <c r="J750" s="199"/>
      <c r="K750" s="203"/>
      <c r="L750" s="204"/>
      <c r="M750" s="205"/>
      <c r="N750" s="207"/>
    </row>
    <row r="751" spans="1:14" x14ac:dyDescent="0.25">
      <c r="A751" s="91">
        <f>A739+7</f>
        <v>610</v>
      </c>
      <c r="B751" s="214">
        <f>(C757-N$3)/7</f>
        <v>88</v>
      </c>
      <c r="C751" s="105">
        <f>(N$3+(A751))</f>
        <v>610</v>
      </c>
      <c r="D751" s="133"/>
      <c r="E751" s="133"/>
      <c r="F751" s="133"/>
      <c r="G751" s="133"/>
      <c r="H751" s="107">
        <f>SUM(D751:G751)</f>
        <v>0</v>
      </c>
      <c r="I751" s="108" t="e">
        <f>H751/N751</f>
        <v>#DIV/0!</v>
      </c>
      <c r="J751" s="133"/>
      <c r="K751" s="109" t="s">
        <v>101</v>
      </c>
      <c r="L751" s="109" t="s">
        <v>100</v>
      </c>
      <c r="M751" s="109" t="s">
        <v>102</v>
      </c>
      <c r="N751" s="104">
        <f>N739-M745</f>
        <v>0</v>
      </c>
    </row>
    <row r="752" spans="1:14" x14ac:dyDescent="0.25">
      <c r="A752" s="91">
        <f t="shared" ref="A752:A757" si="210">A740+7</f>
        <v>611</v>
      </c>
      <c r="B752" s="215"/>
      <c r="C752" s="105">
        <f t="shared" ref="C752:C757" si="211">(N$3+(A752))</f>
        <v>611</v>
      </c>
      <c r="D752" s="133"/>
      <c r="E752" s="133"/>
      <c r="F752" s="133"/>
      <c r="G752" s="133"/>
      <c r="H752" s="107">
        <f t="shared" ref="H752:H757" si="212">SUM(D752:G752)</f>
        <v>0</v>
      </c>
      <c r="I752" s="108" t="e">
        <f>H752/N751</f>
        <v>#DIV/0!</v>
      </c>
      <c r="J752" s="133"/>
      <c r="K752" s="109" t="s">
        <v>103</v>
      </c>
      <c r="L752" s="107">
        <f>SUM(D751:E757)</f>
        <v>0</v>
      </c>
      <c r="M752" s="110" t="e">
        <f>L752/L755</f>
        <v>#DIV/0!</v>
      </c>
      <c r="N752" s="104" t="s">
        <v>104</v>
      </c>
    </row>
    <row r="753" spans="1:14" x14ac:dyDescent="0.25">
      <c r="A753" s="91">
        <f t="shared" si="210"/>
        <v>612</v>
      </c>
      <c r="B753" s="215"/>
      <c r="C753" s="105">
        <f t="shared" si="211"/>
        <v>612</v>
      </c>
      <c r="D753" s="133"/>
      <c r="E753" s="133"/>
      <c r="F753" s="133"/>
      <c r="G753" s="133"/>
      <c r="H753" s="107">
        <f t="shared" si="212"/>
        <v>0</v>
      </c>
      <c r="I753" s="108" t="e">
        <f>H753/N751</f>
        <v>#DIV/0!</v>
      </c>
      <c r="J753" s="133"/>
      <c r="K753" s="109" t="s">
        <v>105</v>
      </c>
      <c r="L753" s="107">
        <f>SUM(F751:F757)</f>
        <v>0</v>
      </c>
      <c r="M753" s="110" t="e">
        <f>L753/L755</f>
        <v>#DIV/0!</v>
      </c>
      <c r="N753" s="217" t="e">
        <f>(L755/7)/N751</f>
        <v>#DIV/0!</v>
      </c>
    </row>
    <row r="754" spans="1:14" x14ac:dyDescent="0.25">
      <c r="A754" s="91">
        <f t="shared" si="210"/>
        <v>613</v>
      </c>
      <c r="B754" s="215"/>
      <c r="C754" s="105">
        <f t="shared" si="211"/>
        <v>613</v>
      </c>
      <c r="D754" s="133"/>
      <c r="E754" s="133"/>
      <c r="F754" s="133"/>
      <c r="G754" s="133"/>
      <c r="H754" s="107">
        <f t="shared" si="212"/>
        <v>0</v>
      </c>
      <c r="I754" s="108" t="e">
        <f>H754/N751</f>
        <v>#DIV/0!</v>
      </c>
      <c r="J754" s="133"/>
      <c r="K754" s="109" t="s">
        <v>106</v>
      </c>
      <c r="L754" s="107">
        <f>SUM(G751:G757)</f>
        <v>0</v>
      </c>
      <c r="M754" s="110" t="e">
        <f>L754/L755</f>
        <v>#DIV/0!</v>
      </c>
      <c r="N754" s="218"/>
    </row>
    <row r="755" spans="1:14" x14ac:dyDescent="0.25">
      <c r="A755" s="91">
        <f t="shared" si="210"/>
        <v>614</v>
      </c>
      <c r="B755" s="215"/>
      <c r="C755" s="105">
        <f t="shared" si="211"/>
        <v>614</v>
      </c>
      <c r="D755" s="133"/>
      <c r="E755" s="133"/>
      <c r="F755" s="133"/>
      <c r="G755" s="133"/>
      <c r="H755" s="107">
        <f t="shared" si="212"/>
        <v>0</v>
      </c>
      <c r="I755" s="108" t="e">
        <f>H755/N751</f>
        <v>#DIV/0!</v>
      </c>
      <c r="J755" s="133"/>
      <c r="K755" s="109" t="s">
        <v>100</v>
      </c>
      <c r="L755" s="220">
        <f>SUM(H751:H757)</f>
        <v>0</v>
      </c>
      <c r="M755" s="221"/>
      <c r="N755" s="219"/>
    </row>
    <row r="756" spans="1:14" x14ac:dyDescent="0.25">
      <c r="A756" s="91">
        <f t="shared" si="210"/>
        <v>615</v>
      </c>
      <c r="B756" s="215"/>
      <c r="C756" s="105">
        <f t="shared" si="211"/>
        <v>615</v>
      </c>
      <c r="D756" s="133"/>
      <c r="E756" s="133"/>
      <c r="F756" s="133"/>
      <c r="G756" s="133"/>
      <c r="H756" s="107">
        <f t="shared" si="212"/>
        <v>0</v>
      </c>
      <c r="I756" s="108" t="e">
        <f>H756/N751</f>
        <v>#DIV/0!</v>
      </c>
      <c r="J756" s="133"/>
      <c r="K756" s="109"/>
      <c r="L756" s="111"/>
      <c r="M756" s="195" t="s">
        <v>1</v>
      </c>
      <c r="N756" s="197"/>
    </row>
    <row r="757" spans="1:14" x14ac:dyDescent="0.25">
      <c r="A757" s="91">
        <f t="shared" si="210"/>
        <v>616</v>
      </c>
      <c r="B757" s="216"/>
      <c r="C757" s="105">
        <f t="shared" si="211"/>
        <v>616</v>
      </c>
      <c r="D757" s="133"/>
      <c r="E757" s="133"/>
      <c r="F757" s="133"/>
      <c r="G757" s="133"/>
      <c r="H757" s="107">
        <f t="shared" si="212"/>
        <v>0</v>
      </c>
      <c r="I757" s="108" t="e">
        <f>H757/N751</f>
        <v>#DIV/0!</v>
      </c>
      <c r="J757" s="133"/>
      <c r="K757" s="109"/>
      <c r="L757" s="104"/>
      <c r="M757" s="104">
        <f>SUM(J751:J757)</f>
        <v>0</v>
      </c>
      <c r="N757" s="112" t="e">
        <f>M757/N751</f>
        <v>#DIV/0!</v>
      </c>
    </row>
    <row r="758" spans="1:14" x14ac:dyDescent="0.25">
      <c r="B758" s="208"/>
      <c r="C758" s="209"/>
      <c r="D758" s="209"/>
      <c r="E758" s="209"/>
      <c r="F758" s="209"/>
      <c r="G758" s="209"/>
      <c r="H758" s="209"/>
      <c r="I758" s="209"/>
      <c r="J758" s="209"/>
      <c r="K758" s="209"/>
      <c r="L758" s="209"/>
      <c r="M758" s="209"/>
      <c r="N758" s="210"/>
    </row>
    <row r="759" spans="1:14" x14ac:dyDescent="0.25">
      <c r="B759" s="104">
        <f>B749</f>
        <v>0</v>
      </c>
      <c r="C759" s="104" t="str">
        <f>C749</f>
        <v>LSL</v>
      </c>
      <c r="D759" s="195" t="s">
        <v>92</v>
      </c>
      <c r="E759" s="196"/>
      <c r="F759" s="196"/>
      <c r="G759" s="196"/>
      <c r="H759" s="197"/>
      <c r="I759" s="198" t="s">
        <v>102</v>
      </c>
      <c r="J759" s="198" t="s">
        <v>1</v>
      </c>
      <c r="K759" s="200" t="s">
        <v>93</v>
      </c>
      <c r="L759" s="201"/>
      <c r="M759" s="202"/>
      <c r="N759" s="206" t="s">
        <v>94</v>
      </c>
    </row>
    <row r="760" spans="1:14" x14ac:dyDescent="0.25">
      <c r="B760" s="104" t="s">
        <v>95</v>
      </c>
      <c r="C760" s="104" t="s">
        <v>86</v>
      </c>
      <c r="D760" s="104" t="s">
        <v>96</v>
      </c>
      <c r="E760" s="104" t="s">
        <v>97</v>
      </c>
      <c r="F760" s="104" t="s">
        <v>98</v>
      </c>
      <c r="G760" s="104" t="s">
        <v>99</v>
      </c>
      <c r="H760" s="104" t="s">
        <v>100</v>
      </c>
      <c r="I760" s="199"/>
      <c r="J760" s="199"/>
      <c r="K760" s="203"/>
      <c r="L760" s="204"/>
      <c r="M760" s="205"/>
      <c r="N760" s="207"/>
    </row>
    <row r="761" spans="1:14" x14ac:dyDescent="0.25">
      <c r="A761" s="91">
        <f>A751+7</f>
        <v>617</v>
      </c>
      <c r="B761" s="214">
        <f>(C767-N$3)/7</f>
        <v>89</v>
      </c>
      <c r="C761" s="105">
        <f>(N$3+(A761))</f>
        <v>617</v>
      </c>
      <c r="D761" s="133"/>
      <c r="E761" s="133"/>
      <c r="F761" s="133"/>
      <c r="G761" s="133"/>
      <c r="H761" s="107">
        <f>SUM(D761:G761)</f>
        <v>0</v>
      </c>
      <c r="I761" s="108" t="e">
        <f>H761/N761</f>
        <v>#DIV/0!</v>
      </c>
      <c r="J761" s="133"/>
      <c r="K761" s="109" t="s">
        <v>101</v>
      </c>
      <c r="L761" s="109" t="s">
        <v>100</v>
      </c>
      <c r="M761" s="109" t="s">
        <v>102</v>
      </c>
      <c r="N761" s="104">
        <f>N751-M757</f>
        <v>0</v>
      </c>
    </row>
    <row r="762" spans="1:14" x14ac:dyDescent="0.25">
      <c r="A762" s="91">
        <f t="shared" ref="A762:A767" si="213">A752+7</f>
        <v>618</v>
      </c>
      <c r="B762" s="215"/>
      <c r="C762" s="105">
        <f t="shared" ref="C762:C767" si="214">(N$3+(A762))</f>
        <v>618</v>
      </c>
      <c r="D762" s="133"/>
      <c r="E762" s="133"/>
      <c r="F762" s="133"/>
      <c r="G762" s="133"/>
      <c r="H762" s="107">
        <f t="shared" ref="H762:H767" si="215">SUM(D762:G762)</f>
        <v>0</v>
      </c>
      <c r="I762" s="108" t="e">
        <f>H762/N761</f>
        <v>#DIV/0!</v>
      </c>
      <c r="J762" s="133"/>
      <c r="K762" s="109" t="s">
        <v>103</v>
      </c>
      <c r="L762" s="107">
        <f>SUM(D761:E767)</f>
        <v>0</v>
      </c>
      <c r="M762" s="110" t="e">
        <f>L762/L765</f>
        <v>#DIV/0!</v>
      </c>
      <c r="N762" s="104" t="s">
        <v>104</v>
      </c>
    </row>
    <row r="763" spans="1:14" x14ac:dyDescent="0.25">
      <c r="A763" s="91">
        <f t="shared" si="213"/>
        <v>619</v>
      </c>
      <c r="B763" s="215"/>
      <c r="C763" s="105">
        <f t="shared" si="214"/>
        <v>619</v>
      </c>
      <c r="D763" s="133"/>
      <c r="E763" s="133"/>
      <c r="F763" s="133"/>
      <c r="G763" s="133"/>
      <c r="H763" s="107">
        <f t="shared" si="215"/>
        <v>0</v>
      </c>
      <c r="I763" s="108" t="e">
        <f>H763/N761</f>
        <v>#DIV/0!</v>
      </c>
      <c r="J763" s="133"/>
      <c r="K763" s="109" t="s">
        <v>105</v>
      </c>
      <c r="L763" s="107">
        <f>SUM(F761:F767)</f>
        <v>0</v>
      </c>
      <c r="M763" s="110" t="e">
        <f>L763/L765</f>
        <v>#DIV/0!</v>
      </c>
      <c r="N763" s="217" t="e">
        <f>(L765/7)/N761</f>
        <v>#DIV/0!</v>
      </c>
    </row>
    <row r="764" spans="1:14" x14ac:dyDescent="0.25">
      <c r="A764" s="91">
        <f t="shared" si="213"/>
        <v>620</v>
      </c>
      <c r="B764" s="215"/>
      <c r="C764" s="105">
        <f t="shared" si="214"/>
        <v>620</v>
      </c>
      <c r="D764" s="133"/>
      <c r="E764" s="133"/>
      <c r="F764" s="133"/>
      <c r="G764" s="133"/>
      <c r="H764" s="107">
        <f t="shared" si="215"/>
        <v>0</v>
      </c>
      <c r="I764" s="108" t="e">
        <f>H764/N761</f>
        <v>#DIV/0!</v>
      </c>
      <c r="J764" s="133"/>
      <c r="K764" s="109" t="s">
        <v>106</v>
      </c>
      <c r="L764" s="107">
        <f>SUM(G761:G767)</f>
        <v>0</v>
      </c>
      <c r="M764" s="110" t="e">
        <f>L764/L765</f>
        <v>#DIV/0!</v>
      </c>
      <c r="N764" s="218"/>
    </row>
    <row r="765" spans="1:14" x14ac:dyDescent="0.25">
      <c r="A765" s="91">
        <f t="shared" si="213"/>
        <v>621</v>
      </c>
      <c r="B765" s="215"/>
      <c r="C765" s="105">
        <f t="shared" si="214"/>
        <v>621</v>
      </c>
      <c r="D765" s="133"/>
      <c r="E765" s="133"/>
      <c r="F765" s="133"/>
      <c r="G765" s="133"/>
      <c r="H765" s="107">
        <f t="shared" si="215"/>
        <v>0</v>
      </c>
      <c r="I765" s="108" t="e">
        <f>H765/N761</f>
        <v>#DIV/0!</v>
      </c>
      <c r="J765" s="133"/>
      <c r="K765" s="109" t="s">
        <v>100</v>
      </c>
      <c r="L765" s="220">
        <f>SUM(H761:H767)</f>
        <v>0</v>
      </c>
      <c r="M765" s="221"/>
      <c r="N765" s="219"/>
    </row>
    <row r="766" spans="1:14" x14ac:dyDescent="0.25">
      <c r="A766" s="91">
        <f t="shared" si="213"/>
        <v>622</v>
      </c>
      <c r="B766" s="215"/>
      <c r="C766" s="105">
        <f t="shared" si="214"/>
        <v>622</v>
      </c>
      <c r="D766" s="133"/>
      <c r="E766" s="133"/>
      <c r="F766" s="133"/>
      <c r="G766" s="133"/>
      <c r="H766" s="107">
        <f t="shared" si="215"/>
        <v>0</v>
      </c>
      <c r="I766" s="108" t="e">
        <f>H766/N761</f>
        <v>#DIV/0!</v>
      </c>
      <c r="J766" s="133"/>
      <c r="K766" s="109"/>
      <c r="L766" s="111"/>
      <c r="M766" s="195" t="s">
        <v>1</v>
      </c>
      <c r="N766" s="197"/>
    </row>
    <row r="767" spans="1:14" x14ac:dyDescent="0.25">
      <c r="A767" s="91">
        <f t="shared" si="213"/>
        <v>623</v>
      </c>
      <c r="B767" s="216"/>
      <c r="C767" s="105">
        <f t="shared" si="214"/>
        <v>623</v>
      </c>
      <c r="D767" s="133"/>
      <c r="E767" s="133"/>
      <c r="F767" s="133"/>
      <c r="G767" s="133"/>
      <c r="H767" s="107">
        <f t="shared" si="215"/>
        <v>0</v>
      </c>
      <c r="I767" s="108" t="e">
        <f>H767/N761</f>
        <v>#DIV/0!</v>
      </c>
      <c r="J767" s="133"/>
      <c r="K767" s="109"/>
      <c r="L767" s="104"/>
      <c r="M767" s="104">
        <f>SUM(J761:J767)</f>
        <v>0</v>
      </c>
      <c r="N767" s="112" t="e">
        <f>M767/N761</f>
        <v>#DIV/0!</v>
      </c>
    </row>
    <row r="768" spans="1:14" x14ac:dyDescent="0.25">
      <c r="B768" s="208"/>
      <c r="C768" s="209"/>
      <c r="D768" s="209"/>
      <c r="E768" s="209"/>
      <c r="F768" s="209"/>
      <c r="G768" s="209"/>
      <c r="H768" s="209"/>
      <c r="I768" s="209"/>
      <c r="J768" s="209"/>
      <c r="K768" s="209"/>
      <c r="L768" s="209"/>
      <c r="M768" s="209"/>
      <c r="N768" s="210"/>
    </row>
    <row r="769" spans="1:14" x14ac:dyDescent="0.25">
      <c r="B769" s="104">
        <f>B759</f>
        <v>0</v>
      </c>
      <c r="C769" s="104" t="str">
        <f>C759</f>
        <v>LSL</v>
      </c>
      <c r="D769" s="195" t="s">
        <v>92</v>
      </c>
      <c r="E769" s="196"/>
      <c r="F769" s="196"/>
      <c r="G769" s="196"/>
      <c r="H769" s="197"/>
      <c r="I769" s="198" t="s">
        <v>102</v>
      </c>
      <c r="J769" s="198" t="s">
        <v>1</v>
      </c>
      <c r="K769" s="200" t="s">
        <v>93</v>
      </c>
      <c r="L769" s="201"/>
      <c r="M769" s="202"/>
      <c r="N769" s="206" t="s">
        <v>94</v>
      </c>
    </row>
    <row r="770" spans="1:14" x14ac:dyDescent="0.25">
      <c r="B770" s="104" t="s">
        <v>95</v>
      </c>
      <c r="C770" s="104" t="s">
        <v>86</v>
      </c>
      <c r="D770" s="104" t="s">
        <v>96</v>
      </c>
      <c r="E770" s="104" t="s">
        <v>97</v>
      </c>
      <c r="F770" s="104" t="s">
        <v>98</v>
      </c>
      <c r="G770" s="104" t="s">
        <v>99</v>
      </c>
      <c r="H770" s="104" t="s">
        <v>100</v>
      </c>
      <c r="I770" s="199"/>
      <c r="J770" s="199"/>
      <c r="K770" s="203"/>
      <c r="L770" s="204"/>
      <c r="M770" s="205"/>
      <c r="N770" s="207"/>
    </row>
    <row r="771" spans="1:14" x14ac:dyDescent="0.25">
      <c r="A771" s="91">
        <f>A761+7</f>
        <v>624</v>
      </c>
      <c r="B771" s="214">
        <f>(C777-N$3)/7</f>
        <v>90</v>
      </c>
      <c r="C771" s="105">
        <f>(N$3+(A771))</f>
        <v>624</v>
      </c>
      <c r="D771" s="133"/>
      <c r="E771" s="133"/>
      <c r="F771" s="133"/>
      <c r="G771" s="133"/>
      <c r="H771" s="107">
        <f>SUM(D771:G771)</f>
        <v>0</v>
      </c>
      <c r="I771" s="108" t="e">
        <f>H771/N771</f>
        <v>#DIV/0!</v>
      </c>
      <c r="J771" s="133"/>
      <c r="K771" s="109" t="s">
        <v>101</v>
      </c>
      <c r="L771" s="109" t="s">
        <v>100</v>
      </c>
      <c r="M771" s="109" t="s">
        <v>102</v>
      </c>
      <c r="N771" s="104">
        <f>N761-M767</f>
        <v>0</v>
      </c>
    </row>
    <row r="772" spans="1:14" x14ac:dyDescent="0.25">
      <c r="A772" s="91">
        <f t="shared" ref="A772:A777" si="216">A762+7</f>
        <v>625</v>
      </c>
      <c r="B772" s="215"/>
      <c r="C772" s="105">
        <f t="shared" ref="C772:C777" si="217">(N$3+(A772))</f>
        <v>625</v>
      </c>
      <c r="D772" s="133"/>
      <c r="E772" s="133"/>
      <c r="F772" s="133"/>
      <c r="G772" s="133"/>
      <c r="H772" s="107">
        <f t="shared" ref="H772:H777" si="218">SUM(D772:G772)</f>
        <v>0</v>
      </c>
      <c r="I772" s="108" t="e">
        <f>H772/N771</f>
        <v>#DIV/0!</v>
      </c>
      <c r="J772" s="133"/>
      <c r="K772" s="109" t="s">
        <v>103</v>
      </c>
      <c r="L772" s="107">
        <f>SUM(D771:E777)</f>
        <v>0</v>
      </c>
      <c r="M772" s="110" t="e">
        <f>L772/L775</f>
        <v>#DIV/0!</v>
      </c>
      <c r="N772" s="104" t="s">
        <v>104</v>
      </c>
    </row>
    <row r="773" spans="1:14" x14ac:dyDescent="0.25">
      <c r="A773" s="91">
        <f t="shared" si="216"/>
        <v>626</v>
      </c>
      <c r="B773" s="215"/>
      <c r="C773" s="105">
        <f t="shared" si="217"/>
        <v>626</v>
      </c>
      <c r="D773" s="133"/>
      <c r="E773" s="133"/>
      <c r="F773" s="133"/>
      <c r="G773" s="133"/>
      <c r="H773" s="107">
        <f t="shared" si="218"/>
        <v>0</v>
      </c>
      <c r="I773" s="108" t="e">
        <f>H773/N771</f>
        <v>#DIV/0!</v>
      </c>
      <c r="J773" s="133"/>
      <c r="K773" s="109" t="s">
        <v>105</v>
      </c>
      <c r="L773" s="107">
        <f>SUM(F771:F777)</f>
        <v>0</v>
      </c>
      <c r="M773" s="110" t="e">
        <f>L773/L775</f>
        <v>#DIV/0!</v>
      </c>
      <c r="N773" s="217" t="e">
        <f>(L775/7)/N771</f>
        <v>#DIV/0!</v>
      </c>
    </row>
    <row r="774" spans="1:14" x14ac:dyDescent="0.25">
      <c r="A774" s="91">
        <f t="shared" si="216"/>
        <v>627</v>
      </c>
      <c r="B774" s="215"/>
      <c r="C774" s="105">
        <f t="shared" si="217"/>
        <v>627</v>
      </c>
      <c r="D774" s="133"/>
      <c r="E774" s="133"/>
      <c r="F774" s="133"/>
      <c r="G774" s="133"/>
      <c r="H774" s="107">
        <f t="shared" si="218"/>
        <v>0</v>
      </c>
      <c r="I774" s="108" t="e">
        <f>H774/N771</f>
        <v>#DIV/0!</v>
      </c>
      <c r="J774" s="133"/>
      <c r="K774" s="109" t="s">
        <v>106</v>
      </c>
      <c r="L774" s="107">
        <f>SUM(G771:G777)</f>
        <v>0</v>
      </c>
      <c r="M774" s="110" t="e">
        <f>L774/L775</f>
        <v>#DIV/0!</v>
      </c>
      <c r="N774" s="218"/>
    </row>
    <row r="775" spans="1:14" x14ac:dyDescent="0.25">
      <c r="A775" s="91">
        <f t="shared" si="216"/>
        <v>628</v>
      </c>
      <c r="B775" s="215"/>
      <c r="C775" s="105">
        <f t="shared" si="217"/>
        <v>628</v>
      </c>
      <c r="D775" s="133"/>
      <c r="E775" s="133"/>
      <c r="F775" s="133"/>
      <c r="G775" s="133"/>
      <c r="H775" s="107">
        <f t="shared" si="218"/>
        <v>0</v>
      </c>
      <c r="I775" s="108" t="e">
        <f>H775/N771</f>
        <v>#DIV/0!</v>
      </c>
      <c r="J775" s="133"/>
      <c r="K775" s="109" t="s">
        <v>100</v>
      </c>
      <c r="L775" s="220">
        <f>SUM(H771:H777)</f>
        <v>0</v>
      </c>
      <c r="M775" s="221"/>
      <c r="N775" s="219"/>
    </row>
    <row r="776" spans="1:14" x14ac:dyDescent="0.25">
      <c r="A776" s="91">
        <f t="shared" si="216"/>
        <v>629</v>
      </c>
      <c r="B776" s="215"/>
      <c r="C776" s="105">
        <f t="shared" si="217"/>
        <v>629</v>
      </c>
      <c r="D776" s="133"/>
      <c r="E776" s="133"/>
      <c r="F776" s="133"/>
      <c r="G776" s="133"/>
      <c r="H776" s="107">
        <f t="shared" si="218"/>
        <v>0</v>
      </c>
      <c r="I776" s="108" t="e">
        <f>H776/N771</f>
        <v>#DIV/0!</v>
      </c>
      <c r="J776" s="133"/>
      <c r="K776" s="109"/>
      <c r="L776" s="111"/>
      <c r="M776" s="195" t="s">
        <v>1</v>
      </c>
      <c r="N776" s="197"/>
    </row>
    <row r="777" spans="1:14" x14ac:dyDescent="0.25">
      <c r="A777" s="91">
        <f t="shared" si="216"/>
        <v>630</v>
      </c>
      <c r="B777" s="216"/>
      <c r="C777" s="105">
        <f t="shared" si="217"/>
        <v>630</v>
      </c>
      <c r="D777" s="133"/>
      <c r="E777" s="133"/>
      <c r="F777" s="133"/>
      <c r="G777" s="133"/>
      <c r="H777" s="107">
        <f t="shared" si="218"/>
        <v>0</v>
      </c>
      <c r="I777" s="108" t="e">
        <f>H777/N771</f>
        <v>#DIV/0!</v>
      </c>
      <c r="J777" s="133"/>
      <c r="K777" s="109"/>
      <c r="L777" s="104"/>
      <c r="M777" s="104">
        <f>SUM(J771:J777)</f>
        <v>0</v>
      </c>
      <c r="N777" s="112" t="e">
        <f>M777/N771</f>
        <v>#DIV/0!</v>
      </c>
    </row>
    <row r="778" spans="1:14" x14ac:dyDescent="0.25">
      <c r="B778" s="208"/>
      <c r="C778" s="209"/>
      <c r="D778" s="209"/>
      <c r="E778" s="209"/>
      <c r="F778" s="209"/>
      <c r="G778" s="209"/>
      <c r="H778" s="209"/>
      <c r="I778" s="209"/>
      <c r="J778" s="209"/>
      <c r="K778" s="209"/>
      <c r="L778" s="209"/>
      <c r="M778" s="209"/>
      <c r="N778" s="210"/>
    </row>
    <row r="779" spans="1:14" x14ac:dyDescent="0.25">
      <c r="B779" s="104">
        <f>B769</f>
        <v>0</v>
      </c>
      <c r="C779" s="104" t="str">
        <f>C769</f>
        <v>LSL</v>
      </c>
      <c r="D779" s="195" t="s">
        <v>92</v>
      </c>
      <c r="E779" s="196"/>
      <c r="F779" s="196"/>
      <c r="G779" s="196"/>
      <c r="H779" s="197"/>
      <c r="I779" s="198" t="s">
        <v>102</v>
      </c>
      <c r="J779" s="198" t="s">
        <v>1</v>
      </c>
      <c r="K779" s="200" t="s">
        <v>93</v>
      </c>
      <c r="L779" s="201"/>
      <c r="M779" s="202"/>
      <c r="N779" s="206" t="s">
        <v>94</v>
      </c>
    </row>
    <row r="780" spans="1:14" x14ac:dyDescent="0.25">
      <c r="B780" s="104" t="s">
        <v>95</v>
      </c>
      <c r="C780" s="104" t="s">
        <v>86</v>
      </c>
      <c r="D780" s="104" t="s">
        <v>96</v>
      </c>
      <c r="E780" s="104" t="s">
        <v>97</v>
      </c>
      <c r="F780" s="104" t="s">
        <v>98</v>
      </c>
      <c r="G780" s="104" t="s">
        <v>99</v>
      </c>
      <c r="H780" s="104" t="s">
        <v>100</v>
      </c>
      <c r="I780" s="199"/>
      <c r="J780" s="199"/>
      <c r="K780" s="203"/>
      <c r="L780" s="204"/>
      <c r="M780" s="205"/>
      <c r="N780" s="207"/>
    </row>
    <row r="781" spans="1:14" x14ac:dyDescent="0.25">
      <c r="A781" s="91">
        <f>A771+7</f>
        <v>631</v>
      </c>
      <c r="B781" s="214">
        <f>(C787-N$3)/7</f>
        <v>91</v>
      </c>
      <c r="C781" s="105">
        <f>(N$3+(A781))</f>
        <v>631</v>
      </c>
      <c r="D781" s="133"/>
      <c r="E781" s="133"/>
      <c r="F781" s="133"/>
      <c r="G781" s="133"/>
      <c r="H781" s="107">
        <f>SUM(D781:G781)</f>
        <v>0</v>
      </c>
      <c r="I781" s="108" t="e">
        <f>H781/N781</f>
        <v>#DIV/0!</v>
      </c>
      <c r="J781" s="133"/>
      <c r="K781" s="109" t="s">
        <v>101</v>
      </c>
      <c r="L781" s="109" t="s">
        <v>100</v>
      </c>
      <c r="M781" s="109" t="s">
        <v>102</v>
      </c>
      <c r="N781" s="104">
        <f>N771-M777</f>
        <v>0</v>
      </c>
    </row>
    <row r="782" spans="1:14" x14ac:dyDescent="0.25">
      <c r="A782" s="91">
        <f t="shared" ref="A782:A787" si="219">A772+7</f>
        <v>632</v>
      </c>
      <c r="B782" s="215"/>
      <c r="C782" s="105">
        <f t="shared" ref="C782:C787" si="220">(N$3+(A782))</f>
        <v>632</v>
      </c>
      <c r="D782" s="133"/>
      <c r="E782" s="133"/>
      <c r="F782" s="133"/>
      <c r="G782" s="133"/>
      <c r="H782" s="107">
        <f t="shared" ref="H782:H787" si="221">SUM(D782:G782)</f>
        <v>0</v>
      </c>
      <c r="I782" s="108" t="e">
        <f>H782/N781</f>
        <v>#DIV/0!</v>
      </c>
      <c r="J782" s="133"/>
      <c r="K782" s="109" t="s">
        <v>103</v>
      </c>
      <c r="L782" s="107">
        <f>SUM(D781:E787)</f>
        <v>0</v>
      </c>
      <c r="M782" s="110" t="e">
        <f>L782/L785</f>
        <v>#DIV/0!</v>
      </c>
      <c r="N782" s="104" t="s">
        <v>104</v>
      </c>
    </row>
    <row r="783" spans="1:14" x14ac:dyDescent="0.25">
      <c r="A783" s="91">
        <f t="shared" si="219"/>
        <v>633</v>
      </c>
      <c r="B783" s="215"/>
      <c r="C783" s="105">
        <f t="shared" si="220"/>
        <v>633</v>
      </c>
      <c r="D783" s="133"/>
      <c r="E783" s="133"/>
      <c r="F783" s="133"/>
      <c r="G783" s="133"/>
      <c r="H783" s="107">
        <f t="shared" si="221"/>
        <v>0</v>
      </c>
      <c r="I783" s="108" t="e">
        <f>H783/N781</f>
        <v>#DIV/0!</v>
      </c>
      <c r="J783" s="133"/>
      <c r="K783" s="109" t="s">
        <v>105</v>
      </c>
      <c r="L783" s="107">
        <f>SUM(F781:F787)</f>
        <v>0</v>
      </c>
      <c r="M783" s="110" t="e">
        <f>L783/L785</f>
        <v>#DIV/0!</v>
      </c>
      <c r="N783" s="217" t="e">
        <f>(L785/7)/N781</f>
        <v>#DIV/0!</v>
      </c>
    </row>
    <row r="784" spans="1:14" x14ac:dyDescent="0.25">
      <c r="A784" s="91">
        <f t="shared" si="219"/>
        <v>634</v>
      </c>
      <c r="B784" s="215"/>
      <c r="C784" s="105">
        <f t="shared" si="220"/>
        <v>634</v>
      </c>
      <c r="D784" s="133"/>
      <c r="E784" s="133"/>
      <c r="F784" s="133"/>
      <c r="G784" s="133"/>
      <c r="H784" s="107">
        <f t="shared" si="221"/>
        <v>0</v>
      </c>
      <c r="I784" s="108" t="e">
        <f>H784/N781</f>
        <v>#DIV/0!</v>
      </c>
      <c r="J784" s="133"/>
      <c r="K784" s="109" t="s">
        <v>106</v>
      </c>
      <c r="L784" s="107">
        <f>SUM(G781:G787)</f>
        <v>0</v>
      </c>
      <c r="M784" s="110" t="e">
        <f>L784/L785</f>
        <v>#DIV/0!</v>
      </c>
      <c r="N784" s="218"/>
    </row>
    <row r="785" spans="1:14" x14ac:dyDescent="0.25">
      <c r="A785" s="91">
        <f t="shared" si="219"/>
        <v>635</v>
      </c>
      <c r="B785" s="215"/>
      <c r="C785" s="105">
        <f t="shared" si="220"/>
        <v>635</v>
      </c>
      <c r="D785" s="133"/>
      <c r="E785" s="133"/>
      <c r="F785" s="133"/>
      <c r="G785" s="133"/>
      <c r="H785" s="107">
        <f t="shared" si="221"/>
        <v>0</v>
      </c>
      <c r="I785" s="108" t="e">
        <f>H785/N781</f>
        <v>#DIV/0!</v>
      </c>
      <c r="J785" s="133"/>
      <c r="K785" s="109" t="s">
        <v>100</v>
      </c>
      <c r="L785" s="220">
        <f>SUM(H781:H787)</f>
        <v>0</v>
      </c>
      <c r="M785" s="221"/>
      <c r="N785" s="219"/>
    </row>
    <row r="786" spans="1:14" x14ac:dyDescent="0.25">
      <c r="A786" s="91">
        <f t="shared" si="219"/>
        <v>636</v>
      </c>
      <c r="B786" s="215"/>
      <c r="C786" s="105">
        <f t="shared" si="220"/>
        <v>636</v>
      </c>
      <c r="D786" s="133"/>
      <c r="E786" s="133"/>
      <c r="F786" s="133"/>
      <c r="G786" s="133"/>
      <c r="H786" s="107">
        <f t="shared" si="221"/>
        <v>0</v>
      </c>
      <c r="I786" s="108" t="e">
        <f>H786/N781</f>
        <v>#DIV/0!</v>
      </c>
      <c r="J786" s="133"/>
      <c r="K786" s="109"/>
      <c r="L786" s="111"/>
      <c r="M786" s="195" t="s">
        <v>1</v>
      </c>
      <c r="N786" s="197"/>
    </row>
    <row r="787" spans="1:14" x14ac:dyDescent="0.25">
      <c r="A787" s="91">
        <f t="shared" si="219"/>
        <v>637</v>
      </c>
      <c r="B787" s="216"/>
      <c r="C787" s="105">
        <f t="shared" si="220"/>
        <v>637</v>
      </c>
      <c r="D787" s="133"/>
      <c r="E787" s="133"/>
      <c r="F787" s="133"/>
      <c r="G787" s="133"/>
      <c r="H787" s="107">
        <f t="shared" si="221"/>
        <v>0</v>
      </c>
      <c r="I787" s="108" t="e">
        <f>H787/N781</f>
        <v>#DIV/0!</v>
      </c>
      <c r="J787" s="133"/>
      <c r="K787" s="109"/>
      <c r="L787" s="104"/>
      <c r="M787" s="104">
        <f>SUM(J781:J787)</f>
        <v>0</v>
      </c>
      <c r="N787" s="112" t="e">
        <f>M787/N781</f>
        <v>#DIV/0!</v>
      </c>
    </row>
    <row r="788" spans="1:14" x14ac:dyDescent="0.25">
      <c r="B788" s="208"/>
      <c r="C788" s="209"/>
      <c r="D788" s="209"/>
      <c r="E788" s="209"/>
      <c r="F788" s="209"/>
      <c r="G788" s="209"/>
      <c r="H788" s="209"/>
      <c r="I788" s="209"/>
      <c r="J788" s="209"/>
      <c r="K788" s="209"/>
      <c r="L788" s="209"/>
      <c r="M788" s="209"/>
      <c r="N788" s="210"/>
    </row>
    <row r="789" spans="1:14" x14ac:dyDescent="0.25">
      <c r="B789" s="104">
        <f>B779</f>
        <v>0</v>
      </c>
      <c r="C789" s="104" t="str">
        <f>C779</f>
        <v>LSL</v>
      </c>
      <c r="D789" s="195" t="s">
        <v>92</v>
      </c>
      <c r="E789" s="196"/>
      <c r="F789" s="196"/>
      <c r="G789" s="196"/>
      <c r="H789" s="197"/>
      <c r="I789" s="198" t="s">
        <v>102</v>
      </c>
      <c r="J789" s="198" t="s">
        <v>1</v>
      </c>
      <c r="K789" s="200" t="s">
        <v>93</v>
      </c>
      <c r="L789" s="201"/>
      <c r="M789" s="202"/>
      <c r="N789" s="206" t="s">
        <v>94</v>
      </c>
    </row>
    <row r="790" spans="1:14" x14ac:dyDescent="0.25">
      <c r="B790" s="104" t="s">
        <v>95</v>
      </c>
      <c r="C790" s="104" t="s">
        <v>86</v>
      </c>
      <c r="D790" s="104" t="s">
        <v>96</v>
      </c>
      <c r="E790" s="104" t="s">
        <v>97</v>
      </c>
      <c r="F790" s="104" t="s">
        <v>98</v>
      </c>
      <c r="G790" s="104" t="s">
        <v>99</v>
      </c>
      <c r="H790" s="104" t="s">
        <v>100</v>
      </c>
      <c r="I790" s="199"/>
      <c r="J790" s="199"/>
      <c r="K790" s="203"/>
      <c r="L790" s="204"/>
      <c r="M790" s="205"/>
      <c r="N790" s="207"/>
    </row>
    <row r="791" spans="1:14" x14ac:dyDescent="0.25">
      <c r="A791" s="91">
        <f>A781+7</f>
        <v>638</v>
      </c>
      <c r="B791" s="214">
        <f>(C797-N$3)/7</f>
        <v>92</v>
      </c>
      <c r="C791" s="105">
        <f>(N$3+(A791))</f>
        <v>638</v>
      </c>
      <c r="D791" s="133"/>
      <c r="E791" s="133"/>
      <c r="F791" s="133"/>
      <c r="G791" s="133"/>
      <c r="H791" s="107">
        <f>SUM(D791:G791)</f>
        <v>0</v>
      </c>
      <c r="I791" s="108" t="e">
        <f>H791/N791</f>
        <v>#DIV/0!</v>
      </c>
      <c r="J791" s="133"/>
      <c r="K791" s="109" t="s">
        <v>101</v>
      </c>
      <c r="L791" s="109" t="s">
        <v>100</v>
      </c>
      <c r="M791" s="109" t="s">
        <v>102</v>
      </c>
      <c r="N791" s="104">
        <f>N781-M787</f>
        <v>0</v>
      </c>
    </row>
    <row r="792" spans="1:14" x14ac:dyDescent="0.25">
      <c r="A792" s="91">
        <f t="shared" ref="A792:A797" si="222">A782+7</f>
        <v>639</v>
      </c>
      <c r="B792" s="215"/>
      <c r="C792" s="105">
        <f t="shared" ref="C792:C797" si="223">(N$3+(A792))</f>
        <v>639</v>
      </c>
      <c r="D792" s="133"/>
      <c r="E792" s="133"/>
      <c r="F792" s="133"/>
      <c r="G792" s="133"/>
      <c r="H792" s="107">
        <f t="shared" ref="H792:H797" si="224">SUM(D792:G792)</f>
        <v>0</v>
      </c>
      <c r="I792" s="108" t="e">
        <f>H792/N791</f>
        <v>#DIV/0!</v>
      </c>
      <c r="J792" s="133"/>
      <c r="K792" s="109" t="s">
        <v>103</v>
      </c>
      <c r="L792" s="107">
        <f>SUM(D791:E797)</f>
        <v>0</v>
      </c>
      <c r="M792" s="110" t="e">
        <f>L792/L795</f>
        <v>#DIV/0!</v>
      </c>
      <c r="N792" s="104" t="s">
        <v>104</v>
      </c>
    </row>
    <row r="793" spans="1:14" x14ac:dyDescent="0.25">
      <c r="A793" s="91">
        <f t="shared" si="222"/>
        <v>640</v>
      </c>
      <c r="B793" s="215"/>
      <c r="C793" s="105">
        <f t="shared" si="223"/>
        <v>640</v>
      </c>
      <c r="D793" s="133"/>
      <c r="E793" s="133"/>
      <c r="F793" s="133"/>
      <c r="G793" s="133"/>
      <c r="H793" s="107">
        <f t="shared" si="224"/>
        <v>0</v>
      </c>
      <c r="I793" s="108" t="e">
        <f>H793/N791</f>
        <v>#DIV/0!</v>
      </c>
      <c r="J793" s="133"/>
      <c r="K793" s="109" t="s">
        <v>105</v>
      </c>
      <c r="L793" s="107">
        <f>SUM(F791:F797)</f>
        <v>0</v>
      </c>
      <c r="M793" s="110" t="e">
        <f>L793/L795</f>
        <v>#DIV/0!</v>
      </c>
      <c r="N793" s="217" t="e">
        <f>(L795/7)/N791</f>
        <v>#DIV/0!</v>
      </c>
    </row>
    <row r="794" spans="1:14" x14ac:dyDescent="0.25">
      <c r="A794" s="91">
        <f t="shared" si="222"/>
        <v>641</v>
      </c>
      <c r="B794" s="215"/>
      <c r="C794" s="105">
        <f t="shared" si="223"/>
        <v>641</v>
      </c>
      <c r="D794" s="133"/>
      <c r="E794" s="133"/>
      <c r="F794" s="133"/>
      <c r="G794" s="133"/>
      <c r="H794" s="107">
        <f t="shared" si="224"/>
        <v>0</v>
      </c>
      <c r="I794" s="108" t="e">
        <f>H794/N791</f>
        <v>#DIV/0!</v>
      </c>
      <c r="J794" s="133"/>
      <c r="K794" s="109" t="s">
        <v>106</v>
      </c>
      <c r="L794" s="107">
        <f>SUM(G791:G797)</f>
        <v>0</v>
      </c>
      <c r="M794" s="110" t="e">
        <f>L794/L795</f>
        <v>#DIV/0!</v>
      </c>
      <c r="N794" s="218"/>
    </row>
    <row r="795" spans="1:14" x14ac:dyDescent="0.25">
      <c r="A795" s="91">
        <f t="shared" si="222"/>
        <v>642</v>
      </c>
      <c r="B795" s="215"/>
      <c r="C795" s="105">
        <f t="shared" si="223"/>
        <v>642</v>
      </c>
      <c r="D795" s="133"/>
      <c r="E795" s="133"/>
      <c r="F795" s="133"/>
      <c r="G795" s="133"/>
      <c r="H795" s="107">
        <f t="shared" si="224"/>
        <v>0</v>
      </c>
      <c r="I795" s="108" t="e">
        <f>H795/N791</f>
        <v>#DIV/0!</v>
      </c>
      <c r="J795" s="133"/>
      <c r="K795" s="109" t="s">
        <v>100</v>
      </c>
      <c r="L795" s="220">
        <f>SUM(H791:H797)</f>
        <v>0</v>
      </c>
      <c r="M795" s="221"/>
      <c r="N795" s="219"/>
    </row>
    <row r="796" spans="1:14" x14ac:dyDescent="0.25">
      <c r="A796" s="91">
        <f t="shared" si="222"/>
        <v>643</v>
      </c>
      <c r="B796" s="215"/>
      <c r="C796" s="105">
        <f t="shared" si="223"/>
        <v>643</v>
      </c>
      <c r="D796" s="133"/>
      <c r="E796" s="133"/>
      <c r="F796" s="133"/>
      <c r="G796" s="133"/>
      <c r="H796" s="107">
        <f t="shared" si="224"/>
        <v>0</v>
      </c>
      <c r="I796" s="108" t="e">
        <f>H796/N791</f>
        <v>#DIV/0!</v>
      </c>
      <c r="J796" s="133"/>
      <c r="K796" s="109"/>
      <c r="L796" s="111"/>
      <c r="M796" s="195" t="s">
        <v>1</v>
      </c>
      <c r="N796" s="197"/>
    </row>
    <row r="797" spans="1:14" x14ac:dyDescent="0.25">
      <c r="A797" s="91">
        <f t="shared" si="222"/>
        <v>644</v>
      </c>
      <c r="B797" s="216"/>
      <c r="C797" s="105">
        <f t="shared" si="223"/>
        <v>644</v>
      </c>
      <c r="D797" s="133"/>
      <c r="E797" s="133"/>
      <c r="F797" s="133"/>
      <c r="G797" s="133"/>
      <c r="H797" s="107">
        <f t="shared" si="224"/>
        <v>0</v>
      </c>
      <c r="I797" s="108" t="e">
        <f>H797/N791</f>
        <v>#DIV/0!</v>
      </c>
      <c r="J797" s="133"/>
      <c r="K797" s="109"/>
      <c r="L797" s="104"/>
      <c r="M797" s="104">
        <f>SUM(J791:J797)</f>
        <v>0</v>
      </c>
      <c r="N797" s="112" t="e">
        <f>M797/N791</f>
        <v>#DIV/0!</v>
      </c>
    </row>
    <row r="798" spans="1:14" x14ac:dyDescent="0.25">
      <c r="B798" s="208"/>
      <c r="C798" s="209"/>
      <c r="D798" s="209"/>
      <c r="E798" s="209"/>
      <c r="F798" s="209"/>
      <c r="G798" s="209"/>
      <c r="H798" s="209"/>
      <c r="I798" s="209"/>
      <c r="J798" s="209"/>
      <c r="K798" s="209"/>
      <c r="L798" s="209"/>
      <c r="M798" s="209"/>
      <c r="N798" s="210"/>
    </row>
    <row r="799" spans="1:14" x14ac:dyDescent="0.25">
      <c r="B799" s="104">
        <f>B789</f>
        <v>0</v>
      </c>
      <c r="C799" s="104" t="str">
        <f>C789</f>
        <v>LSL</v>
      </c>
      <c r="D799" s="195" t="s">
        <v>92</v>
      </c>
      <c r="E799" s="196"/>
      <c r="F799" s="196"/>
      <c r="G799" s="196"/>
      <c r="H799" s="197"/>
      <c r="I799" s="198" t="s">
        <v>102</v>
      </c>
      <c r="J799" s="198" t="s">
        <v>1</v>
      </c>
      <c r="K799" s="200" t="s">
        <v>93</v>
      </c>
      <c r="L799" s="201"/>
      <c r="M799" s="202"/>
      <c r="N799" s="206" t="s">
        <v>94</v>
      </c>
    </row>
    <row r="800" spans="1:14" x14ac:dyDescent="0.25">
      <c r="B800" s="104" t="s">
        <v>95</v>
      </c>
      <c r="C800" s="104" t="s">
        <v>86</v>
      </c>
      <c r="D800" s="104" t="s">
        <v>96</v>
      </c>
      <c r="E800" s="104" t="s">
        <v>97</v>
      </c>
      <c r="F800" s="104" t="s">
        <v>98</v>
      </c>
      <c r="G800" s="104" t="s">
        <v>99</v>
      </c>
      <c r="H800" s="104" t="s">
        <v>100</v>
      </c>
      <c r="I800" s="199"/>
      <c r="J800" s="199"/>
      <c r="K800" s="203"/>
      <c r="L800" s="204"/>
      <c r="M800" s="205"/>
      <c r="N800" s="207"/>
    </row>
    <row r="801" spans="1:14" x14ac:dyDescent="0.25">
      <c r="A801" s="91">
        <f>A791+7</f>
        <v>645</v>
      </c>
      <c r="B801" s="214">
        <f>(C807-N$3)/7</f>
        <v>93</v>
      </c>
      <c r="C801" s="105">
        <f>(N$3+(A801))</f>
        <v>645</v>
      </c>
      <c r="D801" s="133"/>
      <c r="E801" s="133"/>
      <c r="F801" s="133"/>
      <c r="G801" s="133"/>
      <c r="H801" s="107">
        <f>SUM(D801:G801)</f>
        <v>0</v>
      </c>
      <c r="I801" s="108" t="e">
        <f>H801/N801</f>
        <v>#DIV/0!</v>
      </c>
      <c r="J801" s="133"/>
      <c r="K801" s="109" t="s">
        <v>101</v>
      </c>
      <c r="L801" s="109" t="s">
        <v>100</v>
      </c>
      <c r="M801" s="109" t="s">
        <v>102</v>
      </c>
      <c r="N801" s="104">
        <f>N791-M797</f>
        <v>0</v>
      </c>
    </row>
    <row r="802" spans="1:14" x14ac:dyDescent="0.25">
      <c r="A802" s="91">
        <f t="shared" ref="A802:A807" si="225">A792+7</f>
        <v>646</v>
      </c>
      <c r="B802" s="215"/>
      <c r="C802" s="105">
        <f t="shared" ref="C802:C807" si="226">(N$3+(A802))</f>
        <v>646</v>
      </c>
      <c r="D802" s="133"/>
      <c r="E802" s="133"/>
      <c r="F802" s="133"/>
      <c r="G802" s="133"/>
      <c r="H802" s="107">
        <f t="shared" ref="H802:H807" si="227">SUM(D802:G802)</f>
        <v>0</v>
      </c>
      <c r="I802" s="108" t="e">
        <f>H802/N801</f>
        <v>#DIV/0!</v>
      </c>
      <c r="J802" s="133"/>
      <c r="K802" s="109" t="s">
        <v>103</v>
      </c>
      <c r="L802" s="107">
        <f>SUM(D801:E807)</f>
        <v>0</v>
      </c>
      <c r="M802" s="110" t="e">
        <f>L802/L805</f>
        <v>#DIV/0!</v>
      </c>
      <c r="N802" s="104" t="s">
        <v>104</v>
      </c>
    </row>
    <row r="803" spans="1:14" x14ac:dyDescent="0.25">
      <c r="A803" s="91">
        <f t="shared" si="225"/>
        <v>647</v>
      </c>
      <c r="B803" s="215"/>
      <c r="C803" s="105">
        <f t="shared" si="226"/>
        <v>647</v>
      </c>
      <c r="D803" s="133"/>
      <c r="E803" s="133"/>
      <c r="F803" s="133"/>
      <c r="G803" s="133"/>
      <c r="H803" s="107">
        <f t="shared" si="227"/>
        <v>0</v>
      </c>
      <c r="I803" s="108" t="e">
        <f>H803/N801</f>
        <v>#DIV/0!</v>
      </c>
      <c r="J803" s="133"/>
      <c r="K803" s="109" t="s">
        <v>105</v>
      </c>
      <c r="L803" s="107">
        <f>SUM(F801:F807)</f>
        <v>0</v>
      </c>
      <c r="M803" s="110" t="e">
        <f>L803/L805</f>
        <v>#DIV/0!</v>
      </c>
      <c r="N803" s="217" t="e">
        <f>(L805/7)/N801</f>
        <v>#DIV/0!</v>
      </c>
    </row>
    <row r="804" spans="1:14" x14ac:dyDescent="0.25">
      <c r="A804" s="91">
        <f t="shared" si="225"/>
        <v>648</v>
      </c>
      <c r="B804" s="215"/>
      <c r="C804" s="105">
        <f t="shared" si="226"/>
        <v>648</v>
      </c>
      <c r="D804" s="133"/>
      <c r="E804" s="133"/>
      <c r="F804" s="133"/>
      <c r="G804" s="133"/>
      <c r="H804" s="107">
        <f t="shared" si="227"/>
        <v>0</v>
      </c>
      <c r="I804" s="108" t="e">
        <f>H804/N801</f>
        <v>#DIV/0!</v>
      </c>
      <c r="J804" s="133"/>
      <c r="K804" s="109" t="s">
        <v>106</v>
      </c>
      <c r="L804" s="107">
        <f>SUM(G801:G807)</f>
        <v>0</v>
      </c>
      <c r="M804" s="110" t="e">
        <f>L804/L805</f>
        <v>#DIV/0!</v>
      </c>
      <c r="N804" s="218"/>
    </row>
    <row r="805" spans="1:14" x14ac:dyDescent="0.25">
      <c r="A805" s="91">
        <f t="shared" si="225"/>
        <v>649</v>
      </c>
      <c r="B805" s="215"/>
      <c r="C805" s="105">
        <f t="shared" si="226"/>
        <v>649</v>
      </c>
      <c r="D805" s="133"/>
      <c r="E805" s="133"/>
      <c r="F805" s="133"/>
      <c r="G805" s="133"/>
      <c r="H805" s="107">
        <f t="shared" si="227"/>
        <v>0</v>
      </c>
      <c r="I805" s="108" t="e">
        <f>H805/N801</f>
        <v>#DIV/0!</v>
      </c>
      <c r="J805" s="133"/>
      <c r="K805" s="109" t="s">
        <v>100</v>
      </c>
      <c r="L805" s="220">
        <f>SUM(H801:H807)</f>
        <v>0</v>
      </c>
      <c r="M805" s="221"/>
      <c r="N805" s="219"/>
    </row>
    <row r="806" spans="1:14" x14ac:dyDescent="0.25">
      <c r="A806" s="91">
        <f t="shared" si="225"/>
        <v>650</v>
      </c>
      <c r="B806" s="215"/>
      <c r="C806" s="105">
        <f t="shared" si="226"/>
        <v>650</v>
      </c>
      <c r="D806" s="133"/>
      <c r="E806" s="133"/>
      <c r="F806" s="133"/>
      <c r="G806" s="133"/>
      <c r="H806" s="107">
        <f t="shared" si="227"/>
        <v>0</v>
      </c>
      <c r="I806" s="108" t="e">
        <f>H806/N801</f>
        <v>#DIV/0!</v>
      </c>
      <c r="J806" s="133"/>
      <c r="K806" s="109"/>
      <c r="L806" s="111"/>
      <c r="M806" s="195" t="s">
        <v>1</v>
      </c>
      <c r="N806" s="197"/>
    </row>
    <row r="807" spans="1:14" x14ac:dyDescent="0.25">
      <c r="A807" s="91">
        <f t="shared" si="225"/>
        <v>651</v>
      </c>
      <c r="B807" s="216"/>
      <c r="C807" s="105">
        <f t="shared" si="226"/>
        <v>651</v>
      </c>
      <c r="D807" s="133"/>
      <c r="E807" s="133"/>
      <c r="F807" s="133"/>
      <c r="G807" s="133"/>
      <c r="H807" s="107">
        <f t="shared" si="227"/>
        <v>0</v>
      </c>
      <c r="I807" s="108" t="e">
        <f>H807/N801</f>
        <v>#DIV/0!</v>
      </c>
      <c r="J807" s="133"/>
      <c r="K807" s="109"/>
      <c r="L807" s="104"/>
      <c r="M807" s="104">
        <f>SUM(J801:J807)</f>
        <v>0</v>
      </c>
      <c r="N807" s="112" t="e">
        <f>M807/N801</f>
        <v>#DIV/0!</v>
      </c>
    </row>
    <row r="808" spans="1:14" ht="36" x14ac:dyDescent="0.25">
      <c r="B808" s="223">
        <f>B746</f>
        <v>0</v>
      </c>
      <c r="C808" s="223"/>
      <c r="D808" s="223"/>
      <c r="E808" s="223"/>
      <c r="F808" s="223"/>
      <c r="G808" s="223"/>
      <c r="H808" s="223"/>
      <c r="I808" s="223"/>
      <c r="J808" s="223"/>
      <c r="K808" s="223"/>
      <c r="L808" s="223"/>
      <c r="M808" s="223"/>
      <c r="N808" s="223"/>
    </row>
    <row r="809" spans="1:14" ht="21" x14ac:dyDescent="0.25">
      <c r="B809" s="222" t="s">
        <v>83</v>
      </c>
      <c r="C809" s="222"/>
      <c r="D809" s="222"/>
      <c r="E809" s="222"/>
      <c r="F809" s="222"/>
      <c r="G809" s="222"/>
      <c r="H809" s="222"/>
      <c r="I809" s="222"/>
      <c r="J809" s="222"/>
      <c r="K809" s="222"/>
      <c r="L809" s="222"/>
      <c r="M809" s="222"/>
      <c r="N809" s="222"/>
    </row>
    <row r="810" spans="1:14" ht="21" x14ac:dyDescent="0.25">
      <c r="B810" s="94" t="s">
        <v>107</v>
      </c>
      <c r="C810" s="211">
        <f>C748</f>
        <v>0</v>
      </c>
      <c r="D810" s="212"/>
      <c r="E810" s="211" t="str">
        <f>E748</f>
        <v>LOHMANN LSL</v>
      </c>
      <c r="F810" s="213"/>
      <c r="G810" s="213"/>
      <c r="H810" s="213"/>
      <c r="I810" s="213"/>
      <c r="J810" s="212"/>
      <c r="K810" s="211" t="s">
        <v>85</v>
      </c>
      <c r="L810" s="213"/>
      <c r="M810" s="212"/>
      <c r="N810" s="95">
        <f>N748</f>
        <v>0</v>
      </c>
    </row>
    <row r="811" spans="1:14" x14ac:dyDescent="0.25">
      <c r="B811" s="104">
        <f>B799</f>
        <v>0</v>
      </c>
      <c r="C811" s="104" t="str">
        <f>C799</f>
        <v>LSL</v>
      </c>
      <c r="D811" s="195" t="s">
        <v>92</v>
      </c>
      <c r="E811" s="196"/>
      <c r="F811" s="196"/>
      <c r="G811" s="196"/>
      <c r="H811" s="197"/>
      <c r="I811" s="198" t="s">
        <v>102</v>
      </c>
      <c r="J811" s="198" t="s">
        <v>1</v>
      </c>
      <c r="K811" s="200" t="s">
        <v>93</v>
      </c>
      <c r="L811" s="201"/>
      <c r="M811" s="202"/>
      <c r="N811" s="206" t="s">
        <v>94</v>
      </c>
    </row>
    <row r="812" spans="1:14" x14ac:dyDescent="0.25">
      <c r="B812" s="104" t="s">
        <v>95</v>
      </c>
      <c r="C812" s="104" t="s">
        <v>86</v>
      </c>
      <c r="D812" s="104" t="s">
        <v>96</v>
      </c>
      <c r="E812" s="104" t="s">
        <v>97</v>
      </c>
      <c r="F812" s="104" t="s">
        <v>98</v>
      </c>
      <c r="G812" s="104" t="s">
        <v>99</v>
      </c>
      <c r="H812" s="104" t="s">
        <v>100</v>
      </c>
      <c r="I812" s="199"/>
      <c r="J812" s="199"/>
      <c r="K812" s="203"/>
      <c r="L812" s="204"/>
      <c r="M812" s="205"/>
      <c r="N812" s="207"/>
    </row>
    <row r="813" spans="1:14" x14ac:dyDescent="0.25">
      <c r="A813" s="91">
        <f>A801+7</f>
        <v>652</v>
      </c>
      <c r="B813" s="214">
        <f>(C819-N$3)/7</f>
        <v>94</v>
      </c>
      <c r="C813" s="105">
        <f>(N$3+(A813))</f>
        <v>652</v>
      </c>
      <c r="D813" s="133"/>
      <c r="E813" s="133"/>
      <c r="F813" s="133"/>
      <c r="G813" s="133"/>
      <c r="H813" s="107">
        <f>SUM(D813:G813)</f>
        <v>0</v>
      </c>
      <c r="I813" s="108" t="e">
        <f>H813/N813</f>
        <v>#DIV/0!</v>
      </c>
      <c r="J813" s="133"/>
      <c r="K813" s="109" t="s">
        <v>101</v>
      </c>
      <c r="L813" s="109" t="s">
        <v>100</v>
      </c>
      <c r="M813" s="109" t="s">
        <v>102</v>
      </c>
      <c r="N813" s="104">
        <f>N801-M807</f>
        <v>0</v>
      </c>
    </row>
    <row r="814" spans="1:14" x14ac:dyDescent="0.25">
      <c r="A814" s="91">
        <f t="shared" ref="A814:A819" si="228">A802+7</f>
        <v>653</v>
      </c>
      <c r="B814" s="215"/>
      <c r="C814" s="105">
        <f t="shared" ref="C814:C819" si="229">(N$3+(A814))</f>
        <v>653</v>
      </c>
      <c r="D814" s="133"/>
      <c r="E814" s="133"/>
      <c r="F814" s="133"/>
      <c r="G814" s="133"/>
      <c r="H814" s="107">
        <f t="shared" ref="H814:H819" si="230">SUM(D814:G814)</f>
        <v>0</v>
      </c>
      <c r="I814" s="108" t="e">
        <f>H814/N813</f>
        <v>#DIV/0!</v>
      </c>
      <c r="J814" s="133"/>
      <c r="K814" s="109" t="s">
        <v>103</v>
      </c>
      <c r="L814" s="107">
        <f>SUM(D813:E819)</f>
        <v>0</v>
      </c>
      <c r="M814" s="110" t="e">
        <f>L814/L817</f>
        <v>#DIV/0!</v>
      </c>
      <c r="N814" s="104" t="s">
        <v>104</v>
      </c>
    </row>
    <row r="815" spans="1:14" x14ac:dyDescent="0.25">
      <c r="A815" s="91">
        <f t="shared" si="228"/>
        <v>654</v>
      </c>
      <c r="B815" s="215"/>
      <c r="C815" s="105">
        <f t="shared" si="229"/>
        <v>654</v>
      </c>
      <c r="D815" s="133"/>
      <c r="E815" s="133"/>
      <c r="F815" s="133"/>
      <c r="G815" s="133"/>
      <c r="H815" s="107">
        <f t="shared" si="230"/>
        <v>0</v>
      </c>
      <c r="I815" s="108" t="e">
        <f>H815/N813</f>
        <v>#DIV/0!</v>
      </c>
      <c r="J815" s="133"/>
      <c r="K815" s="109" t="s">
        <v>105</v>
      </c>
      <c r="L815" s="107">
        <f>SUM(F813:F819)</f>
        <v>0</v>
      </c>
      <c r="M815" s="110" t="e">
        <f>L815/L817</f>
        <v>#DIV/0!</v>
      </c>
      <c r="N815" s="217" t="e">
        <f>(L817/7)/N813</f>
        <v>#DIV/0!</v>
      </c>
    </row>
    <row r="816" spans="1:14" x14ac:dyDescent="0.25">
      <c r="A816" s="91">
        <f t="shared" si="228"/>
        <v>655</v>
      </c>
      <c r="B816" s="215"/>
      <c r="C816" s="105">
        <f t="shared" si="229"/>
        <v>655</v>
      </c>
      <c r="D816" s="133"/>
      <c r="E816" s="133"/>
      <c r="F816" s="133"/>
      <c r="G816" s="133"/>
      <c r="H816" s="107">
        <f t="shared" si="230"/>
        <v>0</v>
      </c>
      <c r="I816" s="108" t="e">
        <f>H816/N813</f>
        <v>#DIV/0!</v>
      </c>
      <c r="J816" s="133"/>
      <c r="K816" s="109" t="s">
        <v>106</v>
      </c>
      <c r="L816" s="107">
        <f>SUM(G813:G819)</f>
        <v>0</v>
      </c>
      <c r="M816" s="110" t="e">
        <f>L816/L817</f>
        <v>#DIV/0!</v>
      </c>
      <c r="N816" s="218"/>
    </row>
    <row r="817" spans="1:14" x14ac:dyDescent="0.25">
      <c r="A817" s="91">
        <f t="shared" si="228"/>
        <v>656</v>
      </c>
      <c r="B817" s="215"/>
      <c r="C817" s="105">
        <f t="shared" si="229"/>
        <v>656</v>
      </c>
      <c r="D817" s="133"/>
      <c r="E817" s="133"/>
      <c r="F817" s="133"/>
      <c r="G817" s="133"/>
      <c r="H817" s="107">
        <f t="shared" si="230"/>
        <v>0</v>
      </c>
      <c r="I817" s="108" t="e">
        <f>H817/N813</f>
        <v>#DIV/0!</v>
      </c>
      <c r="J817" s="133"/>
      <c r="K817" s="109" t="s">
        <v>100</v>
      </c>
      <c r="L817" s="220">
        <f>SUM(H813:H819)</f>
        <v>0</v>
      </c>
      <c r="M817" s="221"/>
      <c r="N817" s="219"/>
    </row>
    <row r="818" spans="1:14" x14ac:dyDescent="0.25">
      <c r="A818" s="91">
        <f t="shared" si="228"/>
        <v>657</v>
      </c>
      <c r="B818" s="215"/>
      <c r="C818" s="105">
        <f t="shared" si="229"/>
        <v>657</v>
      </c>
      <c r="D818" s="133"/>
      <c r="E818" s="133"/>
      <c r="F818" s="133"/>
      <c r="G818" s="133"/>
      <c r="H818" s="107">
        <f t="shared" si="230"/>
        <v>0</v>
      </c>
      <c r="I818" s="108" t="e">
        <f>H818/N813</f>
        <v>#DIV/0!</v>
      </c>
      <c r="J818" s="133"/>
      <c r="K818" s="109"/>
      <c r="L818" s="111"/>
      <c r="M818" s="195" t="s">
        <v>1</v>
      </c>
      <c r="N818" s="197"/>
    </row>
    <row r="819" spans="1:14" x14ac:dyDescent="0.25">
      <c r="A819" s="91">
        <f t="shared" si="228"/>
        <v>658</v>
      </c>
      <c r="B819" s="216"/>
      <c r="C819" s="105">
        <f t="shared" si="229"/>
        <v>658</v>
      </c>
      <c r="D819" s="133"/>
      <c r="E819" s="133"/>
      <c r="F819" s="133"/>
      <c r="G819" s="133"/>
      <c r="H819" s="107">
        <f t="shared" si="230"/>
        <v>0</v>
      </c>
      <c r="I819" s="108" t="e">
        <f>H819/N813</f>
        <v>#DIV/0!</v>
      </c>
      <c r="J819" s="133"/>
      <c r="K819" s="109"/>
      <c r="L819" s="104"/>
      <c r="M819" s="104">
        <f>SUM(J813:J819)</f>
        <v>0</v>
      </c>
      <c r="N819" s="112" t="e">
        <f>M819/N813</f>
        <v>#DIV/0!</v>
      </c>
    </row>
    <row r="820" spans="1:14" x14ac:dyDescent="0.25">
      <c r="B820" s="208"/>
      <c r="C820" s="209"/>
      <c r="D820" s="209"/>
      <c r="E820" s="209"/>
      <c r="F820" s="209"/>
      <c r="G820" s="209"/>
      <c r="H820" s="209"/>
      <c r="I820" s="209"/>
      <c r="J820" s="209"/>
      <c r="K820" s="209"/>
      <c r="L820" s="209"/>
      <c r="M820" s="209"/>
      <c r="N820" s="210"/>
    </row>
    <row r="821" spans="1:14" x14ac:dyDescent="0.25">
      <c r="B821" s="104">
        <f>B811</f>
        <v>0</v>
      </c>
      <c r="C821" s="104" t="str">
        <f>C811</f>
        <v>LSL</v>
      </c>
      <c r="D821" s="195" t="s">
        <v>92</v>
      </c>
      <c r="E821" s="196"/>
      <c r="F821" s="196"/>
      <c r="G821" s="196"/>
      <c r="H821" s="197"/>
      <c r="I821" s="198" t="s">
        <v>102</v>
      </c>
      <c r="J821" s="198" t="s">
        <v>1</v>
      </c>
      <c r="K821" s="200" t="s">
        <v>93</v>
      </c>
      <c r="L821" s="201"/>
      <c r="M821" s="202"/>
      <c r="N821" s="206" t="s">
        <v>94</v>
      </c>
    </row>
    <row r="822" spans="1:14" x14ac:dyDescent="0.25">
      <c r="B822" s="104" t="s">
        <v>95</v>
      </c>
      <c r="C822" s="104" t="s">
        <v>86</v>
      </c>
      <c r="D822" s="104" t="s">
        <v>96</v>
      </c>
      <c r="E822" s="104" t="s">
        <v>97</v>
      </c>
      <c r="F822" s="104" t="s">
        <v>98</v>
      </c>
      <c r="G822" s="104" t="s">
        <v>99</v>
      </c>
      <c r="H822" s="104" t="s">
        <v>100</v>
      </c>
      <c r="I822" s="199"/>
      <c r="J822" s="199"/>
      <c r="K822" s="203"/>
      <c r="L822" s="204"/>
      <c r="M822" s="205"/>
      <c r="N822" s="207"/>
    </row>
    <row r="823" spans="1:14" x14ac:dyDescent="0.25">
      <c r="A823" s="91">
        <f>A813+7</f>
        <v>659</v>
      </c>
      <c r="B823" s="214">
        <f>(C829-N$3)/7</f>
        <v>95</v>
      </c>
      <c r="C823" s="105">
        <f>(N$3+(A823))</f>
        <v>659</v>
      </c>
      <c r="D823" s="133"/>
      <c r="E823" s="133"/>
      <c r="F823" s="133"/>
      <c r="G823" s="133"/>
      <c r="H823" s="107">
        <f>SUM(D823:G823)</f>
        <v>0</v>
      </c>
      <c r="I823" s="108" t="e">
        <f>H823/N823</f>
        <v>#DIV/0!</v>
      </c>
      <c r="J823" s="133"/>
      <c r="K823" s="109" t="s">
        <v>101</v>
      </c>
      <c r="L823" s="109" t="s">
        <v>100</v>
      </c>
      <c r="M823" s="109" t="s">
        <v>102</v>
      </c>
      <c r="N823" s="104">
        <f>N813-M819</f>
        <v>0</v>
      </c>
    </row>
    <row r="824" spans="1:14" x14ac:dyDescent="0.25">
      <c r="A824" s="91">
        <f t="shared" ref="A824:A829" si="231">A814+7</f>
        <v>660</v>
      </c>
      <c r="B824" s="215"/>
      <c r="C824" s="105">
        <f t="shared" ref="C824:C829" si="232">(N$3+(A824))</f>
        <v>660</v>
      </c>
      <c r="D824" s="133"/>
      <c r="E824" s="133"/>
      <c r="F824" s="133"/>
      <c r="G824" s="133"/>
      <c r="H824" s="107">
        <f t="shared" ref="H824:H829" si="233">SUM(D824:G824)</f>
        <v>0</v>
      </c>
      <c r="I824" s="108" t="e">
        <f>H824/N823</f>
        <v>#DIV/0!</v>
      </c>
      <c r="J824" s="133"/>
      <c r="K824" s="109" t="s">
        <v>103</v>
      </c>
      <c r="L824" s="107">
        <f>SUM(D823:E829)</f>
        <v>0</v>
      </c>
      <c r="M824" s="110" t="e">
        <f>L824/L827</f>
        <v>#DIV/0!</v>
      </c>
      <c r="N824" s="104" t="s">
        <v>104</v>
      </c>
    </row>
    <row r="825" spans="1:14" x14ac:dyDescent="0.25">
      <c r="A825" s="91">
        <f t="shared" si="231"/>
        <v>661</v>
      </c>
      <c r="B825" s="215"/>
      <c r="C825" s="105">
        <f t="shared" si="232"/>
        <v>661</v>
      </c>
      <c r="D825" s="133"/>
      <c r="E825" s="133"/>
      <c r="F825" s="133"/>
      <c r="G825" s="133"/>
      <c r="H825" s="107">
        <f t="shared" si="233"/>
        <v>0</v>
      </c>
      <c r="I825" s="108" t="e">
        <f>H825/N823</f>
        <v>#DIV/0!</v>
      </c>
      <c r="J825" s="133"/>
      <c r="K825" s="109" t="s">
        <v>105</v>
      </c>
      <c r="L825" s="107">
        <f>SUM(F823:F829)</f>
        <v>0</v>
      </c>
      <c r="M825" s="110" t="e">
        <f>L825/L827</f>
        <v>#DIV/0!</v>
      </c>
      <c r="N825" s="217" t="e">
        <f>(L827/7)/N823</f>
        <v>#DIV/0!</v>
      </c>
    </row>
    <row r="826" spans="1:14" x14ac:dyDescent="0.25">
      <c r="A826" s="91">
        <f t="shared" si="231"/>
        <v>662</v>
      </c>
      <c r="B826" s="215"/>
      <c r="C826" s="105">
        <f t="shared" si="232"/>
        <v>662</v>
      </c>
      <c r="D826" s="133"/>
      <c r="E826" s="133"/>
      <c r="F826" s="133"/>
      <c r="G826" s="133"/>
      <c r="H826" s="107">
        <f t="shared" si="233"/>
        <v>0</v>
      </c>
      <c r="I826" s="108" t="e">
        <f>H826/N823</f>
        <v>#DIV/0!</v>
      </c>
      <c r="J826" s="133"/>
      <c r="K826" s="109" t="s">
        <v>106</v>
      </c>
      <c r="L826" s="107">
        <f>SUM(G823:G829)</f>
        <v>0</v>
      </c>
      <c r="M826" s="110" t="e">
        <f>L826/L827</f>
        <v>#DIV/0!</v>
      </c>
      <c r="N826" s="218"/>
    </row>
    <row r="827" spans="1:14" x14ac:dyDescent="0.25">
      <c r="A827" s="91">
        <f t="shared" si="231"/>
        <v>663</v>
      </c>
      <c r="B827" s="215"/>
      <c r="C827" s="105">
        <f t="shared" si="232"/>
        <v>663</v>
      </c>
      <c r="D827" s="133"/>
      <c r="E827" s="133"/>
      <c r="F827" s="133"/>
      <c r="G827" s="133"/>
      <c r="H827" s="107">
        <f t="shared" si="233"/>
        <v>0</v>
      </c>
      <c r="I827" s="108" t="e">
        <f>H827/N823</f>
        <v>#DIV/0!</v>
      </c>
      <c r="J827" s="133"/>
      <c r="K827" s="109" t="s">
        <v>100</v>
      </c>
      <c r="L827" s="220">
        <f>SUM(H823:H829)</f>
        <v>0</v>
      </c>
      <c r="M827" s="221"/>
      <c r="N827" s="219"/>
    </row>
    <row r="828" spans="1:14" x14ac:dyDescent="0.25">
      <c r="A828" s="91">
        <f t="shared" si="231"/>
        <v>664</v>
      </c>
      <c r="B828" s="215"/>
      <c r="C828" s="105">
        <f t="shared" si="232"/>
        <v>664</v>
      </c>
      <c r="D828" s="133"/>
      <c r="E828" s="133"/>
      <c r="F828" s="133"/>
      <c r="G828" s="133"/>
      <c r="H828" s="107">
        <f t="shared" si="233"/>
        <v>0</v>
      </c>
      <c r="I828" s="108" t="e">
        <f>H828/N823</f>
        <v>#DIV/0!</v>
      </c>
      <c r="J828" s="133"/>
      <c r="K828" s="109"/>
      <c r="L828" s="111"/>
      <c r="M828" s="195" t="s">
        <v>1</v>
      </c>
      <c r="N828" s="197"/>
    </row>
    <row r="829" spans="1:14" x14ac:dyDescent="0.25">
      <c r="A829" s="91">
        <f t="shared" si="231"/>
        <v>665</v>
      </c>
      <c r="B829" s="216"/>
      <c r="C829" s="105">
        <f t="shared" si="232"/>
        <v>665</v>
      </c>
      <c r="D829" s="133"/>
      <c r="E829" s="133"/>
      <c r="F829" s="133"/>
      <c r="G829" s="133"/>
      <c r="H829" s="107">
        <f t="shared" si="233"/>
        <v>0</v>
      </c>
      <c r="I829" s="108" t="e">
        <f>H829/N823</f>
        <v>#DIV/0!</v>
      </c>
      <c r="J829" s="133"/>
      <c r="K829" s="109"/>
      <c r="L829" s="104"/>
      <c r="M829" s="104">
        <f>SUM(J823:J829)</f>
        <v>0</v>
      </c>
      <c r="N829" s="112" t="e">
        <f>M829/N823</f>
        <v>#DIV/0!</v>
      </c>
    </row>
    <row r="830" spans="1:14" x14ac:dyDescent="0.25">
      <c r="B830" s="208"/>
      <c r="C830" s="209"/>
      <c r="D830" s="209"/>
      <c r="E830" s="209"/>
      <c r="F830" s="209"/>
      <c r="G830" s="209"/>
      <c r="H830" s="209"/>
      <c r="I830" s="209"/>
      <c r="J830" s="209"/>
      <c r="K830" s="209"/>
      <c r="L830" s="209"/>
      <c r="M830" s="209"/>
      <c r="N830" s="210"/>
    </row>
    <row r="831" spans="1:14" x14ac:dyDescent="0.25">
      <c r="B831" s="104">
        <f>B819</f>
        <v>0</v>
      </c>
      <c r="C831" s="104">
        <f>C819</f>
        <v>658</v>
      </c>
      <c r="D831" s="195" t="s">
        <v>92</v>
      </c>
      <c r="E831" s="196"/>
      <c r="F831" s="196"/>
      <c r="G831" s="196"/>
      <c r="H831" s="197"/>
      <c r="I831" s="198" t="s">
        <v>102</v>
      </c>
      <c r="J831" s="198" t="s">
        <v>1</v>
      </c>
      <c r="K831" s="200" t="s">
        <v>93</v>
      </c>
      <c r="L831" s="201"/>
      <c r="M831" s="202"/>
      <c r="N831" s="206" t="s">
        <v>94</v>
      </c>
    </row>
    <row r="832" spans="1:14" x14ac:dyDescent="0.25">
      <c r="B832" s="104" t="s">
        <v>95</v>
      </c>
      <c r="C832" s="104" t="s">
        <v>86</v>
      </c>
      <c r="D832" s="104" t="s">
        <v>96</v>
      </c>
      <c r="E832" s="104" t="s">
        <v>97</v>
      </c>
      <c r="F832" s="104" t="s">
        <v>98</v>
      </c>
      <c r="G832" s="104" t="s">
        <v>99</v>
      </c>
      <c r="H832" s="104" t="s">
        <v>100</v>
      </c>
      <c r="I832" s="199"/>
      <c r="J832" s="199"/>
      <c r="K832" s="203"/>
      <c r="L832" s="204"/>
      <c r="M832" s="205"/>
      <c r="N832" s="207"/>
    </row>
    <row r="833" spans="1:14" x14ac:dyDescent="0.25">
      <c r="A833" s="91">
        <f>A823+7</f>
        <v>666</v>
      </c>
      <c r="B833" s="214">
        <f>(C839-N$3)/7</f>
        <v>96</v>
      </c>
      <c r="C833" s="105">
        <f>(N$3+(A833))</f>
        <v>666</v>
      </c>
      <c r="D833" s="133"/>
      <c r="E833" s="133"/>
      <c r="F833" s="133"/>
      <c r="G833" s="133"/>
      <c r="H833" s="107">
        <f>SUM(D833:G833)</f>
        <v>0</v>
      </c>
      <c r="I833" s="108" t="e">
        <f>H833/N833</f>
        <v>#DIV/0!</v>
      </c>
      <c r="J833" s="133"/>
      <c r="K833" s="109" t="s">
        <v>101</v>
      </c>
      <c r="L833" s="109" t="s">
        <v>100</v>
      </c>
      <c r="M833" s="109" t="s">
        <v>102</v>
      </c>
      <c r="N833" s="104">
        <f>N823-M829</f>
        <v>0</v>
      </c>
    </row>
    <row r="834" spans="1:14" x14ac:dyDescent="0.25">
      <c r="A834" s="91">
        <f t="shared" ref="A834:A839" si="234">A824+7</f>
        <v>667</v>
      </c>
      <c r="B834" s="215"/>
      <c r="C834" s="105">
        <f t="shared" ref="C834:C839" si="235">(N$3+(A834))</f>
        <v>667</v>
      </c>
      <c r="D834" s="133"/>
      <c r="E834" s="133"/>
      <c r="F834" s="133"/>
      <c r="G834" s="133"/>
      <c r="H834" s="107">
        <f t="shared" ref="H834:H839" si="236">SUM(D834:G834)</f>
        <v>0</v>
      </c>
      <c r="I834" s="108" t="e">
        <f>H834/N833</f>
        <v>#DIV/0!</v>
      </c>
      <c r="J834" s="133"/>
      <c r="K834" s="109" t="s">
        <v>103</v>
      </c>
      <c r="L834" s="107">
        <f>SUM(D833:E839)</f>
        <v>0</v>
      </c>
      <c r="M834" s="110" t="e">
        <f>L834/L837</f>
        <v>#DIV/0!</v>
      </c>
      <c r="N834" s="104" t="s">
        <v>104</v>
      </c>
    </row>
    <row r="835" spans="1:14" x14ac:dyDescent="0.25">
      <c r="A835" s="91">
        <f t="shared" si="234"/>
        <v>668</v>
      </c>
      <c r="B835" s="215"/>
      <c r="C835" s="105">
        <f t="shared" si="235"/>
        <v>668</v>
      </c>
      <c r="D835" s="133"/>
      <c r="E835" s="133"/>
      <c r="F835" s="133"/>
      <c r="G835" s="133"/>
      <c r="H835" s="107">
        <f t="shared" si="236"/>
        <v>0</v>
      </c>
      <c r="I835" s="108" t="e">
        <f>H835/N833</f>
        <v>#DIV/0!</v>
      </c>
      <c r="J835" s="133"/>
      <c r="K835" s="109" t="s">
        <v>105</v>
      </c>
      <c r="L835" s="107">
        <f>SUM(F833:F839)</f>
        <v>0</v>
      </c>
      <c r="M835" s="110" t="e">
        <f>L835/L837</f>
        <v>#DIV/0!</v>
      </c>
      <c r="N835" s="217" t="e">
        <f>(L837/7)/N833</f>
        <v>#DIV/0!</v>
      </c>
    </row>
    <row r="836" spans="1:14" x14ac:dyDescent="0.25">
      <c r="A836" s="91">
        <f t="shared" si="234"/>
        <v>669</v>
      </c>
      <c r="B836" s="215"/>
      <c r="C836" s="105">
        <f t="shared" si="235"/>
        <v>669</v>
      </c>
      <c r="D836" s="133"/>
      <c r="E836" s="133"/>
      <c r="F836" s="133"/>
      <c r="G836" s="133"/>
      <c r="H836" s="107">
        <f t="shared" si="236"/>
        <v>0</v>
      </c>
      <c r="I836" s="108" t="e">
        <f>H836/N833</f>
        <v>#DIV/0!</v>
      </c>
      <c r="J836" s="133"/>
      <c r="K836" s="109" t="s">
        <v>106</v>
      </c>
      <c r="L836" s="107">
        <f>SUM(G833:G839)</f>
        <v>0</v>
      </c>
      <c r="M836" s="110" t="e">
        <f>L836/L837</f>
        <v>#DIV/0!</v>
      </c>
      <c r="N836" s="218"/>
    </row>
    <row r="837" spans="1:14" x14ac:dyDescent="0.25">
      <c r="A837" s="91">
        <f t="shared" si="234"/>
        <v>670</v>
      </c>
      <c r="B837" s="215"/>
      <c r="C837" s="105">
        <f t="shared" si="235"/>
        <v>670</v>
      </c>
      <c r="D837" s="133"/>
      <c r="E837" s="133"/>
      <c r="F837" s="133"/>
      <c r="G837" s="133"/>
      <c r="H837" s="107">
        <f t="shared" si="236"/>
        <v>0</v>
      </c>
      <c r="I837" s="108" t="e">
        <f>H837/N833</f>
        <v>#DIV/0!</v>
      </c>
      <c r="J837" s="133"/>
      <c r="K837" s="109" t="s">
        <v>100</v>
      </c>
      <c r="L837" s="220">
        <f>SUM(H833:H839)</f>
        <v>0</v>
      </c>
      <c r="M837" s="221"/>
      <c r="N837" s="219"/>
    </row>
    <row r="838" spans="1:14" x14ac:dyDescent="0.25">
      <c r="A838" s="91">
        <f t="shared" si="234"/>
        <v>671</v>
      </c>
      <c r="B838" s="215"/>
      <c r="C838" s="105">
        <f t="shared" si="235"/>
        <v>671</v>
      </c>
      <c r="D838" s="133"/>
      <c r="E838" s="133"/>
      <c r="F838" s="133"/>
      <c r="G838" s="133"/>
      <c r="H838" s="107">
        <f t="shared" si="236"/>
        <v>0</v>
      </c>
      <c r="I838" s="108" t="e">
        <f>H838/N833</f>
        <v>#DIV/0!</v>
      </c>
      <c r="J838" s="133"/>
      <c r="K838" s="109"/>
      <c r="L838" s="111"/>
      <c r="M838" s="195" t="s">
        <v>1</v>
      </c>
      <c r="N838" s="197"/>
    </row>
    <row r="839" spans="1:14" x14ac:dyDescent="0.25">
      <c r="A839" s="91">
        <f t="shared" si="234"/>
        <v>672</v>
      </c>
      <c r="B839" s="216"/>
      <c r="C839" s="105">
        <f t="shared" si="235"/>
        <v>672</v>
      </c>
      <c r="D839" s="133"/>
      <c r="E839" s="133"/>
      <c r="F839" s="133"/>
      <c r="G839" s="133"/>
      <c r="H839" s="107">
        <f t="shared" si="236"/>
        <v>0</v>
      </c>
      <c r="I839" s="108" t="e">
        <f>H839/N833</f>
        <v>#DIV/0!</v>
      </c>
      <c r="J839" s="133"/>
      <c r="K839" s="109"/>
      <c r="L839" s="104"/>
      <c r="M839" s="104">
        <f>SUM(J833:J839)</f>
        <v>0</v>
      </c>
      <c r="N839" s="112" t="e">
        <f>M839/N833</f>
        <v>#DIV/0!</v>
      </c>
    </row>
    <row r="840" spans="1:14" x14ac:dyDescent="0.25">
      <c r="B840" s="208">
        <f ca="1">B840:N860</f>
        <v>0</v>
      </c>
      <c r="C840" s="209"/>
      <c r="D840" s="209"/>
      <c r="E840" s="209"/>
      <c r="F840" s="209"/>
      <c r="G840" s="209"/>
      <c r="H840" s="209"/>
      <c r="I840" s="209"/>
      <c r="J840" s="209"/>
      <c r="K840" s="209"/>
      <c r="L840" s="209"/>
      <c r="M840" s="209"/>
      <c r="N840" s="210"/>
    </row>
    <row r="841" spans="1:14" x14ac:dyDescent="0.25">
      <c r="B841" s="104">
        <f>B831</f>
        <v>0</v>
      </c>
      <c r="C841" s="104">
        <f>C831</f>
        <v>658</v>
      </c>
      <c r="D841" s="195" t="s">
        <v>92</v>
      </c>
      <c r="E841" s="196"/>
      <c r="F841" s="196"/>
      <c r="G841" s="196"/>
      <c r="H841" s="197"/>
      <c r="I841" s="198" t="s">
        <v>102</v>
      </c>
      <c r="J841" s="198" t="s">
        <v>1</v>
      </c>
      <c r="K841" s="200" t="s">
        <v>93</v>
      </c>
      <c r="L841" s="201"/>
      <c r="M841" s="202"/>
      <c r="N841" s="206" t="s">
        <v>94</v>
      </c>
    </row>
    <row r="842" spans="1:14" x14ac:dyDescent="0.25">
      <c r="B842" s="104" t="s">
        <v>95</v>
      </c>
      <c r="C842" s="104" t="s">
        <v>86</v>
      </c>
      <c r="D842" s="104" t="s">
        <v>96</v>
      </c>
      <c r="E842" s="104" t="s">
        <v>97</v>
      </c>
      <c r="F842" s="104" t="s">
        <v>98</v>
      </c>
      <c r="G842" s="104" t="s">
        <v>99</v>
      </c>
      <c r="H842" s="104" t="s">
        <v>100</v>
      </c>
      <c r="I842" s="199"/>
      <c r="J842" s="199"/>
      <c r="K842" s="203"/>
      <c r="L842" s="204"/>
      <c r="M842" s="205"/>
      <c r="N842" s="207"/>
    </row>
    <row r="843" spans="1:14" x14ac:dyDescent="0.25">
      <c r="A843" s="91">
        <f>A833+7</f>
        <v>673</v>
      </c>
      <c r="B843" s="214">
        <f>(C849-N$3)/7</f>
        <v>97</v>
      </c>
      <c r="C843" s="105">
        <f>(N$3+(A843))</f>
        <v>673</v>
      </c>
      <c r="D843" s="133"/>
      <c r="E843" s="133"/>
      <c r="F843" s="133"/>
      <c r="G843" s="133"/>
      <c r="H843" s="107">
        <f>SUM(D843:G843)</f>
        <v>0</v>
      </c>
      <c r="I843" s="108" t="e">
        <f>H843/N843</f>
        <v>#DIV/0!</v>
      </c>
      <c r="J843" s="133"/>
      <c r="K843" s="109" t="s">
        <v>101</v>
      </c>
      <c r="L843" s="109" t="s">
        <v>100</v>
      </c>
      <c r="M843" s="109" t="s">
        <v>102</v>
      </c>
      <c r="N843" s="104">
        <f>N833-M839</f>
        <v>0</v>
      </c>
    </row>
    <row r="844" spans="1:14" x14ac:dyDescent="0.25">
      <c r="A844" s="91">
        <f t="shared" ref="A844:A849" si="237">A834+7</f>
        <v>674</v>
      </c>
      <c r="B844" s="215"/>
      <c r="C844" s="105">
        <f t="shared" ref="C844:C849" si="238">(N$3+(A844))</f>
        <v>674</v>
      </c>
      <c r="D844" s="133"/>
      <c r="E844" s="133"/>
      <c r="F844" s="133"/>
      <c r="G844" s="133"/>
      <c r="H844" s="107">
        <f t="shared" ref="H844:H849" si="239">SUM(D844:G844)</f>
        <v>0</v>
      </c>
      <c r="I844" s="108" t="e">
        <f>H844/N843</f>
        <v>#DIV/0!</v>
      </c>
      <c r="J844" s="133"/>
      <c r="K844" s="109" t="s">
        <v>103</v>
      </c>
      <c r="L844" s="107">
        <f>SUM(D843:E849)</f>
        <v>0</v>
      </c>
      <c r="M844" s="110" t="e">
        <f>L844/L847</f>
        <v>#DIV/0!</v>
      </c>
      <c r="N844" s="104" t="s">
        <v>104</v>
      </c>
    </row>
    <row r="845" spans="1:14" x14ac:dyDescent="0.25">
      <c r="A845" s="91">
        <f t="shared" si="237"/>
        <v>675</v>
      </c>
      <c r="B845" s="215"/>
      <c r="C845" s="105">
        <f t="shared" si="238"/>
        <v>675</v>
      </c>
      <c r="D845" s="133"/>
      <c r="E845" s="133"/>
      <c r="F845" s="133"/>
      <c r="G845" s="133"/>
      <c r="H845" s="107">
        <f t="shared" si="239"/>
        <v>0</v>
      </c>
      <c r="I845" s="108" t="e">
        <f>H845/N843</f>
        <v>#DIV/0!</v>
      </c>
      <c r="J845" s="133"/>
      <c r="K845" s="109" t="s">
        <v>105</v>
      </c>
      <c r="L845" s="107">
        <f>SUM(F843:F849)</f>
        <v>0</v>
      </c>
      <c r="M845" s="110" t="e">
        <f>L845/L847</f>
        <v>#DIV/0!</v>
      </c>
      <c r="N845" s="217" t="e">
        <f>(L847/7)/N843</f>
        <v>#DIV/0!</v>
      </c>
    </row>
    <row r="846" spans="1:14" x14ac:dyDescent="0.25">
      <c r="A846" s="91">
        <f t="shared" si="237"/>
        <v>676</v>
      </c>
      <c r="B846" s="215"/>
      <c r="C846" s="105">
        <f t="shared" si="238"/>
        <v>676</v>
      </c>
      <c r="D846" s="133"/>
      <c r="E846" s="133"/>
      <c r="F846" s="133"/>
      <c r="G846" s="133"/>
      <c r="H846" s="107">
        <f t="shared" si="239"/>
        <v>0</v>
      </c>
      <c r="I846" s="108" t="e">
        <f>H846/N843</f>
        <v>#DIV/0!</v>
      </c>
      <c r="J846" s="133"/>
      <c r="K846" s="109" t="s">
        <v>106</v>
      </c>
      <c r="L846" s="107">
        <f>SUM(G843:G849)</f>
        <v>0</v>
      </c>
      <c r="M846" s="110" t="e">
        <f>L846/L847</f>
        <v>#DIV/0!</v>
      </c>
      <c r="N846" s="218"/>
    </row>
    <row r="847" spans="1:14" x14ac:dyDescent="0.25">
      <c r="A847" s="91">
        <f t="shared" si="237"/>
        <v>677</v>
      </c>
      <c r="B847" s="215"/>
      <c r="C847" s="105">
        <f t="shared" si="238"/>
        <v>677</v>
      </c>
      <c r="D847" s="133"/>
      <c r="E847" s="133"/>
      <c r="F847" s="133"/>
      <c r="G847" s="133"/>
      <c r="H847" s="107">
        <f t="shared" si="239"/>
        <v>0</v>
      </c>
      <c r="I847" s="108" t="e">
        <f>H847/N843</f>
        <v>#DIV/0!</v>
      </c>
      <c r="J847" s="133"/>
      <c r="K847" s="109" t="s">
        <v>100</v>
      </c>
      <c r="L847" s="220">
        <f>SUM(H843:H849)</f>
        <v>0</v>
      </c>
      <c r="M847" s="221"/>
      <c r="N847" s="219"/>
    </row>
    <row r="848" spans="1:14" x14ac:dyDescent="0.25">
      <c r="A848" s="91">
        <f t="shared" si="237"/>
        <v>678</v>
      </c>
      <c r="B848" s="215"/>
      <c r="C848" s="105">
        <f t="shared" si="238"/>
        <v>678</v>
      </c>
      <c r="D848" s="133"/>
      <c r="E848" s="133"/>
      <c r="F848" s="133"/>
      <c r="G848" s="133"/>
      <c r="H848" s="107">
        <f t="shared" si="239"/>
        <v>0</v>
      </c>
      <c r="I848" s="108" t="e">
        <f>H848/N843</f>
        <v>#DIV/0!</v>
      </c>
      <c r="J848" s="133"/>
      <c r="K848" s="109"/>
      <c r="L848" s="111"/>
      <c r="M848" s="195" t="s">
        <v>1</v>
      </c>
      <c r="N848" s="197"/>
    </row>
    <row r="849" spans="1:14" x14ac:dyDescent="0.25">
      <c r="A849" s="91">
        <f t="shared" si="237"/>
        <v>679</v>
      </c>
      <c r="B849" s="216"/>
      <c r="C849" s="105">
        <f t="shared" si="238"/>
        <v>679</v>
      </c>
      <c r="D849" s="133"/>
      <c r="E849" s="133"/>
      <c r="F849" s="133"/>
      <c r="G849" s="133"/>
      <c r="H849" s="107">
        <f t="shared" si="239"/>
        <v>0</v>
      </c>
      <c r="I849" s="108" t="e">
        <f>H849/N843</f>
        <v>#DIV/0!</v>
      </c>
      <c r="J849" s="133"/>
      <c r="K849" s="109"/>
      <c r="L849" s="104"/>
      <c r="M849" s="104">
        <f>SUM(J843:J849)</f>
        <v>0</v>
      </c>
      <c r="N849" s="112" t="e">
        <f>M849/N843</f>
        <v>#DIV/0!</v>
      </c>
    </row>
    <row r="850" spans="1:14" x14ac:dyDescent="0.25">
      <c r="B850" s="208"/>
      <c r="C850" s="209"/>
      <c r="D850" s="209"/>
      <c r="E850" s="209"/>
      <c r="F850" s="209"/>
      <c r="G850" s="209"/>
      <c r="H850" s="209"/>
      <c r="I850" s="209"/>
      <c r="J850" s="209"/>
      <c r="K850" s="209"/>
      <c r="L850" s="209"/>
      <c r="M850" s="209"/>
      <c r="N850" s="210"/>
    </row>
    <row r="851" spans="1:14" x14ac:dyDescent="0.25">
      <c r="B851" s="104">
        <f>B841</f>
        <v>0</v>
      </c>
      <c r="C851" s="104">
        <f>C841</f>
        <v>658</v>
      </c>
      <c r="D851" s="195" t="s">
        <v>92</v>
      </c>
      <c r="E851" s="196"/>
      <c r="F851" s="196"/>
      <c r="G851" s="196"/>
      <c r="H851" s="197"/>
      <c r="I851" s="198" t="s">
        <v>102</v>
      </c>
      <c r="J851" s="198" t="s">
        <v>1</v>
      </c>
      <c r="K851" s="200" t="s">
        <v>93</v>
      </c>
      <c r="L851" s="201"/>
      <c r="M851" s="202"/>
      <c r="N851" s="206" t="s">
        <v>94</v>
      </c>
    </row>
    <row r="852" spans="1:14" x14ac:dyDescent="0.25">
      <c r="B852" s="104" t="s">
        <v>95</v>
      </c>
      <c r="C852" s="104" t="s">
        <v>86</v>
      </c>
      <c r="D852" s="104" t="s">
        <v>96</v>
      </c>
      <c r="E852" s="104" t="s">
        <v>97</v>
      </c>
      <c r="F852" s="104" t="s">
        <v>98</v>
      </c>
      <c r="G852" s="104" t="s">
        <v>99</v>
      </c>
      <c r="H852" s="104" t="s">
        <v>100</v>
      </c>
      <c r="I852" s="199"/>
      <c r="J852" s="199"/>
      <c r="K852" s="203"/>
      <c r="L852" s="204"/>
      <c r="M852" s="205"/>
      <c r="N852" s="207"/>
    </row>
    <row r="853" spans="1:14" x14ac:dyDescent="0.25">
      <c r="A853" s="91">
        <f>A843+7</f>
        <v>680</v>
      </c>
      <c r="B853" s="214">
        <f>(C859-N$3)/7</f>
        <v>98</v>
      </c>
      <c r="C853" s="105">
        <f>(N$3+(A853))</f>
        <v>680</v>
      </c>
      <c r="D853" s="133"/>
      <c r="E853" s="133"/>
      <c r="F853" s="133"/>
      <c r="G853" s="133"/>
      <c r="H853" s="107">
        <f>SUM(D853:G853)</f>
        <v>0</v>
      </c>
      <c r="I853" s="108" t="e">
        <f>H853/N853</f>
        <v>#DIV/0!</v>
      </c>
      <c r="J853" s="133"/>
      <c r="K853" s="109" t="s">
        <v>101</v>
      </c>
      <c r="L853" s="109" t="s">
        <v>100</v>
      </c>
      <c r="M853" s="109" t="s">
        <v>102</v>
      </c>
      <c r="N853" s="104">
        <f>N843-M849</f>
        <v>0</v>
      </c>
    </row>
    <row r="854" spans="1:14" x14ac:dyDescent="0.25">
      <c r="A854" s="91">
        <f t="shared" ref="A854:A859" si="240">A844+7</f>
        <v>681</v>
      </c>
      <c r="B854" s="215"/>
      <c r="C854" s="105">
        <f t="shared" ref="C854:C859" si="241">(N$3+(A854))</f>
        <v>681</v>
      </c>
      <c r="D854" s="133"/>
      <c r="E854" s="133"/>
      <c r="F854" s="133"/>
      <c r="G854" s="133"/>
      <c r="H854" s="107">
        <f t="shared" ref="H854:H859" si="242">SUM(D854:G854)</f>
        <v>0</v>
      </c>
      <c r="I854" s="108" t="e">
        <f>H854/N853</f>
        <v>#DIV/0!</v>
      </c>
      <c r="J854" s="133"/>
      <c r="K854" s="109" t="s">
        <v>103</v>
      </c>
      <c r="L854" s="107">
        <f>SUM(D853:E859)</f>
        <v>0</v>
      </c>
      <c r="M854" s="110" t="e">
        <f>L854/L857</f>
        <v>#DIV/0!</v>
      </c>
      <c r="N854" s="104" t="s">
        <v>104</v>
      </c>
    </row>
    <row r="855" spans="1:14" x14ac:dyDescent="0.25">
      <c r="A855" s="91">
        <f t="shared" si="240"/>
        <v>682</v>
      </c>
      <c r="B855" s="215"/>
      <c r="C855" s="105">
        <f t="shared" si="241"/>
        <v>682</v>
      </c>
      <c r="D855" s="133"/>
      <c r="E855" s="133"/>
      <c r="F855" s="133"/>
      <c r="G855" s="133"/>
      <c r="H855" s="107">
        <f t="shared" si="242"/>
        <v>0</v>
      </c>
      <c r="I855" s="108" t="e">
        <f>H855/N853</f>
        <v>#DIV/0!</v>
      </c>
      <c r="J855" s="133"/>
      <c r="K855" s="109" t="s">
        <v>105</v>
      </c>
      <c r="L855" s="107">
        <f>SUM(F853:F859)</f>
        <v>0</v>
      </c>
      <c r="M855" s="110" t="e">
        <f>L855/L857</f>
        <v>#DIV/0!</v>
      </c>
      <c r="N855" s="217" t="e">
        <f>(L857/7)/N853</f>
        <v>#DIV/0!</v>
      </c>
    </row>
    <row r="856" spans="1:14" x14ac:dyDescent="0.25">
      <c r="A856" s="91">
        <f t="shared" si="240"/>
        <v>683</v>
      </c>
      <c r="B856" s="215"/>
      <c r="C856" s="105">
        <f t="shared" si="241"/>
        <v>683</v>
      </c>
      <c r="D856" s="133"/>
      <c r="E856" s="133"/>
      <c r="F856" s="133"/>
      <c r="G856" s="133"/>
      <c r="H856" s="107">
        <f t="shared" si="242"/>
        <v>0</v>
      </c>
      <c r="I856" s="108" t="e">
        <f>H856/N853</f>
        <v>#DIV/0!</v>
      </c>
      <c r="J856" s="133"/>
      <c r="K856" s="109" t="s">
        <v>106</v>
      </c>
      <c r="L856" s="107">
        <f>SUM(G853:G859)</f>
        <v>0</v>
      </c>
      <c r="M856" s="110" t="e">
        <f>L856/L857</f>
        <v>#DIV/0!</v>
      </c>
      <c r="N856" s="218"/>
    </row>
    <row r="857" spans="1:14" x14ac:dyDescent="0.25">
      <c r="A857" s="91">
        <f t="shared" si="240"/>
        <v>684</v>
      </c>
      <c r="B857" s="215"/>
      <c r="C857" s="105">
        <f t="shared" si="241"/>
        <v>684</v>
      </c>
      <c r="D857" s="133"/>
      <c r="E857" s="133"/>
      <c r="F857" s="133"/>
      <c r="G857" s="133"/>
      <c r="H857" s="107">
        <f t="shared" si="242"/>
        <v>0</v>
      </c>
      <c r="I857" s="108" t="e">
        <f>H857/N853</f>
        <v>#DIV/0!</v>
      </c>
      <c r="J857" s="133"/>
      <c r="K857" s="109" t="s">
        <v>100</v>
      </c>
      <c r="L857" s="220">
        <f>SUM(H853:H859)</f>
        <v>0</v>
      </c>
      <c r="M857" s="221"/>
      <c r="N857" s="219"/>
    </row>
    <row r="858" spans="1:14" x14ac:dyDescent="0.25">
      <c r="A858" s="91">
        <f t="shared" si="240"/>
        <v>685</v>
      </c>
      <c r="B858" s="215"/>
      <c r="C858" s="105">
        <f t="shared" si="241"/>
        <v>685</v>
      </c>
      <c r="D858" s="133"/>
      <c r="E858" s="133"/>
      <c r="F858" s="133"/>
      <c r="G858" s="133"/>
      <c r="H858" s="107">
        <f t="shared" si="242"/>
        <v>0</v>
      </c>
      <c r="I858" s="108" t="e">
        <f>H858/N853</f>
        <v>#DIV/0!</v>
      </c>
      <c r="J858" s="133"/>
      <c r="K858" s="109"/>
      <c r="L858" s="111"/>
      <c r="M858" s="195" t="s">
        <v>1</v>
      </c>
      <c r="N858" s="197"/>
    </row>
    <row r="859" spans="1:14" x14ac:dyDescent="0.25">
      <c r="A859" s="91">
        <f t="shared" si="240"/>
        <v>686</v>
      </c>
      <c r="B859" s="216"/>
      <c r="C859" s="105">
        <f t="shared" si="241"/>
        <v>686</v>
      </c>
      <c r="D859" s="133"/>
      <c r="E859" s="133"/>
      <c r="F859" s="133"/>
      <c r="G859" s="133"/>
      <c r="H859" s="107">
        <f t="shared" si="242"/>
        <v>0</v>
      </c>
      <c r="I859" s="108" t="e">
        <f>H859/N853</f>
        <v>#DIV/0!</v>
      </c>
      <c r="J859" s="133"/>
      <c r="K859" s="109"/>
      <c r="L859" s="104"/>
      <c r="M859" s="104">
        <f>SUM(J853:J859)</f>
        <v>0</v>
      </c>
      <c r="N859" s="112" t="e">
        <f>M859/N853</f>
        <v>#DIV/0!</v>
      </c>
    </row>
    <row r="860" spans="1:14" x14ac:dyDescent="0.25">
      <c r="B860" s="208"/>
      <c r="C860" s="209"/>
      <c r="D860" s="209"/>
      <c r="E860" s="209"/>
      <c r="F860" s="209"/>
      <c r="G860" s="209"/>
      <c r="H860" s="209"/>
      <c r="I860" s="209"/>
      <c r="J860" s="209"/>
      <c r="K860" s="209"/>
      <c r="L860" s="209"/>
      <c r="M860" s="209"/>
      <c r="N860" s="210"/>
    </row>
    <row r="861" spans="1:14" ht="15" customHeight="1" x14ac:dyDescent="0.25">
      <c r="B861" s="104">
        <f>B851</f>
        <v>0</v>
      </c>
      <c r="C861" s="104">
        <f>C851</f>
        <v>658</v>
      </c>
      <c r="D861" s="195" t="s">
        <v>92</v>
      </c>
      <c r="E861" s="196"/>
      <c r="F861" s="196"/>
      <c r="G861" s="196"/>
      <c r="H861" s="197"/>
      <c r="I861" s="198" t="s">
        <v>102</v>
      </c>
      <c r="J861" s="198" t="s">
        <v>1</v>
      </c>
      <c r="K861" s="200" t="s">
        <v>93</v>
      </c>
      <c r="L861" s="201"/>
      <c r="M861" s="202"/>
      <c r="N861" s="206" t="s">
        <v>94</v>
      </c>
    </row>
    <row r="862" spans="1:14" x14ac:dyDescent="0.25">
      <c r="B862" s="104" t="s">
        <v>95</v>
      </c>
      <c r="C862" s="104" t="s">
        <v>86</v>
      </c>
      <c r="D862" s="104" t="s">
        <v>96</v>
      </c>
      <c r="E862" s="104" t="s">
        <v>97</v>
      </c>
      <c r="F862" s="104" t="s">
        <v>98</v>
      </c>
      <c r="G862" s="104" t="s">
        <v>99</v>
      </c>
      <c r="H862" s="104" t="s">
        <v>100</v>
      </c>
      <c r="I862" s="199"/>
      <c r="J862" s="199"/>
      <c r="K862" s="203"/>
      <c r="L862" s="204"/>
      <c r="M862" s="205"/>
      <c r="N862" s="207"/>
    </row>
    <row r="863" spans="1:14" x14ac:dyDescent="0.25">
      <c r="A863" s="91">
        <f>A853+7</f>
        <v>687</v>
      </c>
      <c r="B863" s="214">
        <f>(C869-N$3)/7</f>
        <v>99</v>
      </c>
      <c r="C863" s="105">
        <f>(N$3+(A863))</f>
        <v>687</v>
      </c>
      <c r="D863" s="133"/>
      <c r="E863" s="133"/>
      <c r="F863" s="133"/>
      <c r="G863" s="133"/>
      <c r="H863" s="107">
        <f>SUM(D863:G863)</f>
        <v>0</v>
      </c>
      <c r="I863" s="108" t="e">
        <f>H863/N863</f>
        <v>#DIV/0!</v>
      </c>
      <c r="J863" s="133"/>
      <c r="K863" s="109" t="s">
        <v>101</v>
      </c>
      <c r="L863" s="109" t="s">
        <v>100</v>
      </c>
      <c r="M863" s="109" t="s">
        <v>102</v>
      </c>
      <c r="N863" s="104">
        <f>N853-M859</f>
        <v>0</v>
      </c>
    </row>
    <row r="864" spans="1:14" x14ac:dyDescent="0.25">
      <c r="A864" s="91">
        <f t="shared" ref="A864:A869" si="243">A854+7</f>
        <v>688</v>
      </c>
      <c r="B864" s="215"/>
      <c r="C864" s="105">
        <f t="shared" ref="C864:C869" si="244">(N$3+(A864))</f>
        <v>688</v>
      </c>
      <c r="D864" s="133"/>
      <c r="E864" s="133"/>
      <c r="F864" s="133"/>
      <c r="G864" s="133"/>
      <c r="H864" s="107">
        <f t="shared" ref="H864:H869" si="245">SUM(D864:G864)</f>
        <v>0</v>
      </c>
      <c r="I864" s="108" t="e">
        <f>H864/N863</f>
        <v>#DIV/0!</v>
      </c>
      <c r="J864" s="133"/>
      <c r="K864" s="109" t="s">
        <v>103</v>
      </c>
      <c r="L864" s="107">
        <f>SUM(D863:E869)</f>
        <v>0</v>
      </c>
      <c r="M864" s="110" t="e">
        <f>L864/L867</f>
        <v>#DIV/0!</v>
      </c>
      <c r="N864" s="104" t="s">
        <v>104</v>
      </c>
    </row>
    <row r="865" spans="1:14" x14ac:dyDescent="0.25">
      <c r="A865" s="91">
        <f t="shared" si="243"/>
        <v>689</v>
      </c>
      <c r="B865" s="215"/>
      <c r="C865" s="105">
        <f t="shared" si="244"/>
        <v>689</v>
      </c>
      <c r="D865" s="133"/>
      <c r="E865" s="133"/>
      <c r="F865" s="133"/>
      <c r="G865" s="133"/>
      <c r="H865" s="107">
        <f t="shared" si="245"/>
        <v>0</v>
      </c>
      <c r="I865" s="108" t="e">
        <f>H865/N863</f>
        <v>#DIV/0!</v>
      </c>
      <c r="J865" s="133"/>
      <c r="K865" s="109" t="s">
        <v>105</v>
      </c>
      <c r="L865" s="107">
        <f>SUM(F863:F869)</f>
        <v>0</v>
      </c>
      <c r="M865" s="110" t="e">
        <f>L865/L867</f>
        <v>#DIV/0!</v>
      </c>
      <c r="N865" s="217" t="e">
        <f>(L867/7)/N863</f>
        <v>#DIV/0!</v>
      </c>
    </row>
    <row r="866" spans="1:14" x14ac:dyDescent="0.25">
      <c r="A866" s="91">
        <f t="shared" si="243"/>
        <v>690</v>
      </c>
      <c r="B866" s="215"/>
      <c r="C866" s="105">
        <f t="shared" si="244"/>
        <v>690</v>
      </c>
      <c r="D866" s="133"/>
      <c r="E866" s="133"/>
      <c r="F866" s="133"/>
      <c r="G866" s="133"/>
      <c r="H866" s="107">
        <f t="shared" si="245"/>
        <v>0</v>
      </c>
      <c r="I866" s="108" t="e">
        <f>H866/N863</f>
        <v>#DIV/0!</v>
      </c>
      <c r="J866" s="133"/>
      <c r="K866" s="109" t="s">
        <v>106</v>
      </c>
      <c r="L866" s="107">
        <f>SUM(G863:G869)</f>
        <v>0</v>
      </c>
      <c r="M866" s="110" t="e">
        <f>L866/L867</f>
        <v>#DIV/0!</v>
      </c>
      <c r="N866" s="218"/>
    </row>
    <row r="867" spans="1:14" x14ac:dyDescent="0.25">
      <c r="A867" s="91">
        <f t="shared" si="243"/>
        <v>691</v>
      </c>
      <c r="B867" s="215"/>
      <c r="C867" s="105">
        <f t="shared" si="244"/>
        <v>691</v>
      </c>
      <c r="D867" s="133"/>
      <c r="E867" s="133"/>
      <c r="F867" s="133"/>
      <c r="G867" s="133"/>
      <c r="H867" s="107">
        <f t="shared" si="245"/>
        <v>0</v>
      </c>
      <c r="I867" s="108" t="e">
        <f>H867/N863</f>
        <v>#DIV/0!</v>
      </c>
      <c r="J867" s="133"/>
      <c r="K867" s="109" t="s">
        <v>100</v>
      </c>
      <c r="L867" s="220">
        <f>SUM(H863:H869)</f>
        <v>0</v>
      </c>
      <c r="M867" s="221"/>
      <c r="N867" s="219"/>
    </row>
    <row r="868" spans="1:14" x14ac:dyDescent="0.25">
      <c r="A868" s="91">
        <f t="shared" si="243"/>
        <v>692</v>
      </c>
      <c r="B868" s="215"/>
      <c r="C868" s="105">
        <f t="shared" si="244"/>
        <v>692</v>
      </c>
      <c r="D868" s="133"/>
      <c r="E868" s="133"/>
      <c r="F868" s="133"/>
      <c r="G868" s="133"/>
      <c r="H868" s="107">
        <f t="shared" si="245"/>
        <v>0</v>
      </c>
      <c r="I868" s="108" t="e">
        <f>H868/N863</f>
        <v>#DIV/0!</v>
      </c>
      <c r="J868" s="133"/>
      <c r="K868" s="109"/>
      <c r="L868" s="111"/>
      <c r="M868" s="195" t="s">
        <v>1</v>
      </c>
      <c r="N868" s="197"/>
    </row>
    <row r="869" spans="1:14" x14ac:dyDescent="0.25">
      <c r="A869" s="91">
        <f t="shared" si="243"/>
        <v>693</v>
      </c>
      <c r="B869" s="216"/>
      <c r="C869" s="105">
        <f t="shared" si="244"/>
        <v>693</v>
      </c>
      <c r="D869" s="133"/>
      <c r="E869" s="133"/>
      <c r="F869" s="133"/>
      <c r="G869" s="133"/>
      <c r="H869" s="107">
        <f t="shared" si="245"/>
        <v>0</v>
      </c>
      <c r="I869" s="108" t="e">
        <f>H869/N863</f>
        <v>#DIV/0!</v>
      </c>
      <c r="J869" s="133"/>
      <c r="K869" s="109"/>
      <c r="L869" s="104"/>
      <c r="M869" s="104">
        <f>SUM(J863:J869)</f>
        <v>0</v>
      </c>
      <c r="N869" s="112" t="e">
        <f>M869/N863</f>
        <v>#DIV/0!</v>
      </c>
    </row>
    <row r="870" spans="1:14" x14ac:dyDescent="0.25">
      <c r="B870" s="208"/>
      <c r="C870" s="209"/>
      <c r="D870" s="209"/>
      <c r="E870" s="209"/>
      <c r="F870" s="209"/>
      <c r="G870" s="209"/>
      <c r="H870" s="209"/>
      <c r="I870" s="209"/>
      <c r="J870" s="209"/>
      <c r="K870" s="209"/>
      <c r="L870" s="209"/>
      <c r="M870" s="209"/>
      <c r="N870" s="210"/>
    </row>
    <row r="871" spans="1:14" ht="15" customHeight="1" x14ac:dyDescent="0.25">
      <c r="B871" s="104">
        <f>B861</f>
        <v>0</v>
      </c>
      <c r="C871" s="104">
        <f>C861</f>
        <v>658</v>
      </c>
      <c r="D871" s="195" t="s">
        <v>92</v>
      </c>
      <c r="E871" s="196"/>
      <c r="F871" s="196"/>
      <c r="G871" s="196"/>
      <c r="H871" s="197"/>
      <c r="I871" s="198" t="s">
        <v>102</v>
      </c>
      <c r="J871" s="198" t="s">
        <v>1</v>
      </c>
      <c r="K871" s="200" t="s">
        <v>93</v>
      </c>
      <c r="L871" s="201"/>
      <c r="M871" s="202"/>
      <c r="N871" s="206" t="s">
        <v>94</v>
      </c>
    </row>
    <row r="872" spans="1:14" x14ac:dyDescent="0.25">
      <c r="B872" s="104" t="s">
        <v>95</v>
      </c>
      <c r="C872" s="104" t="s">
        <v>86</v>
      </c>
      <c r="D872" s="104" t="s">
        <v>96</v>
      </c>
      <c r="E872" s="104" t="s">
        <v>97</v>
      </c>
      <c r="F872" s="104" t="s">
        <v>98</v>
      </c>
      <c r="G872" s="104" t="s">
        <v>99</v>
      </c>
      <c r="H872" s="104" t="s">
        <v>100</v>
      </c>
      <c r="I872" s="199"/>
      <c r="J872" s="199"/>
      <c r="K872" s="203"/>
      <c r="L872" s="204"/>
      <c r="M872" s="205"/>
      <c r="N872" s="207"/>
    </row>
    <row r="873" spans="1:14" x14ac:dyDescent="0.25">
      <c r="A873" s="91">
        <f>A863+7</f>
        <v>694</v>
      </c>
      <c r="B873" s="214">
        <f>(C879-N$3)/7</f>
        <v>100</v>
      </c>
      <c r="C873" s="105">
        <f>(N$3+(A873))</f>
        <v>694</v>
      </c>
      <c r="D873" s="133"/>
      <c r="E873" s="133"/>
      <c r="F873" s="133"/>
      <c r="G873" s="133"/>
      <c r="H873" s="107">
        <f>SUM(D873:G873)</f>
        <v>0</v>
      </c>
      <c r="I873" s="108" t="e">
        <f>H873/N873</f>
        <v>#DIV/0!</v>
      </c>
      <c r="J873" s="133"/>
      <c r="K873" s="109" t="s">
        <v>101</v>
      </c>
      <c r="L873" s="109" t="s">
        <v>100</v>
      </c>
      <c r="M873" s="109" t="s">
        <v>102</v>
      </c>
      <c r="N873" s="104">
        <f>N863-M869</f>
        <v>0</v>
      </c>
    </row>
    <row r="874" spans="1:14" x14ac:dyDescent="0.25">
      <c r="A874" s="91">
        <f t="shared" ref="A874:A879" si="246">A864+7</f>
        <v>695</v>
      </c>
      <c r="B874" s="215"/>
      <c r="C874" s="105">
        <f t="shared" ref="C874:C879" si="247">(N$3+(A874))</f>
        <v>695</v>
      </c>
      <c r="D874" s="133"/>
      <c r="E874" s="133"/>
      <c r="F874" s="133"/>
      <c r="G874" s="133"/>
      <c r="H874" s="107">
        <f t="shared" ref="H874:H879" si="248">SUM(D874:G874)</f>
        <v>0</v>
      </c>
      <c r="I874" s="108" t="e">
        <f>H874/N873</f>
        <v>#DIV/0!</v>
      </c>
      <c r="J874" s="133"/>
      <c r="K874" s="109" t="s">
        <v>103</v>
      </c>
      <c r="L874" s="107">
        <f>SUM(D873:E879)</f>
        <v>0</v>
      </c>
      <c r="M874" s="110" t="e">
        <f>L874/L877</f>
        <v>#DIV/0!</v>
      </c>
      <c r="N874" s="104" t="s">
        <v>104</v>
      </c>
    </row>
    <row r="875" spans="1:14" x14ac:dyDescent="0.25">
      <c r="A875" s="91">
        <f t="shared" si="246"/>
        <v>696</v>
      </c>
      <c r="B875" s="215"/>
      <c r="C875" s="105">
        <f t="shared" si="247"/>
        <v>696</v>
      </c>
      <c r="D875" s="133"/>
      <c r="E875" s="133"/>
      <c r="F875" s="133"/>
      <c r="G875" s="133"/>
      <c r="H875" s="107">
        <f t="shared" si="248"/>
        <v>0</v>
      </c>
      <c r="I875" s="108" t="e">
        <f>H875/N873</f>
        <v>#DIV/0!</v>
      </c>
      <c r="J875" s="133"/>
      <c r="K875" s="109" t="s">
        <v>105</v>
      </c>
      <c r="L875" s="107">
        <f>SUM(F873:F879)</f>
        <v>0</v>
      </c>
      <c r="M875" s="110" t="e">
        <f>L875/L877</f>
        <v>#DIV/0!</v>
      </c>
      <c r="N875" s="217" t="e">
        <f>(L877/7)/N873</f>
        <v>#DIV/0!</v>
      </c>
    </row>
    <row r="876" spans="1:14" x14ac:dyDescent="0.25">
      <c r="A876" s="91">
        <f t="shared" si="246"/>
        <v>697</v>
      </c>
      <c r="B876" s="215"/>
      <c r="C876" s="105">
        <f t="shared" si="247"/>
        <v>697</v>
      </c>
      <c r="D876" s="133"/>
      <c r="E876" s="133"/>
      <c r="F876" s="133"/>
      <c r="G876" s="133"/>
      <c r="H876" s="107">
        <f t="shared" si="248"/>
        <v>0</v>
      </c>
      <c r="I876" s="108" t="e">
        <f>H876/N873</f>
        <v>#DIV/0!</v>
      </c>
      <c r="J876" s="133"/>
      <c r="K876" s="109" t="s">
        <v>106</v>
      </c>
      <c r="L876" s="107">
        <f>SUM(G873:G879)</f>
        <v>0</v>
      </c>
      <c r="M876" s="110" t="e">
        <f>L876/L877</f>
        <v>#DIV/0!</v>
      </c>
      <c r="N876" s="218"/>
    </row>
    <row r="877" spans="1:14" x14ac:dyDescent="0.25">
      <c r="A877" s="91">
        <f t="shared" si="246"/>
        <v>698</v>
      </c>
      <c r="B877" s="215"/>
      <c r="C877" s="105">
        <f t="shared" si="247"/>
        <v>698</v>
      </c>
      <c r="D877" s="133"/>
      <c r="E877" s="133"/>
      <c r="F877" s="133"/>
      <c r="G877" s="133"/>
      <c r="H877" s="107">
        <f t="shared" si="248"/>
        <v>0</v>
      </c>
      <c r="I877" s="108" t="e">
        <f>H877/N873</f>
        <v>#DIV/0!</v>
      </c>
      <c r="J877" s="133"/>
      <c r="K877" s="109" t="s">
        <v>100</v>
      </c>
      <c r="L877" s="220">
        <f>SUM(H873:H879)</f>
        <v>0</v>
      </c>
      <c r="M877" s="221"/>
      <c r="N877" s="219"/>
    </row>
    <row r="878" spans="1:14" x14ac:dyDescent="0.25">
      <c r="A878" s="91">
        <f t="shared" si="246"/>
        <v>699</v>
      </c>
      <c r="B878" s="215"/>
      <c r="C878" s="105">
        <f t="shared" si="247"/>
        <v>699</v>
      </c>
      <c r="D878" s="133"/>
      <c r="E878" s="133"/>
      <c r="F878" s="133"/>
      <c r="G878" s="133"/>
      <c r="H878" s="107">
        <f t="shared" si="248"/>
        <v>0</v>
      </c>
      <c r="I878" s="108" t="e">
        <f>H878/N873</f>
        <v>#DIV/0!</v>
      </c>
      <c r="J878" s="133"/>
      <c r="K878" s="109"/>
      <c r="L878" s="111"/>
      <c r="M878" s="195" t="s">
        <v>1</v>
      </c>
      <c r="N878" s="197"/>
    </row>
    <row r="879" spans="1:14" x14ac:dyDescent="0.25">
      <c r="A879" s="91">
        <f t="shared" si="246"/>
        <v>700</v>
      </c>
      <c r="B879" s="216"/>
      <c r="C879" s="105">
        <f t="shared" si="247"/>
        <v>700</v>
      </c>
      <c r="D879" s="133"/>
      <c r="E879" s="133"/>
      <c r="F879" s="133"/>
      <c r="G879" s="133"/>
      <c r="H879" s="107">
        <f t="shared" si="248"/>
        <v>0</v>
      </c>
      <c r="I879" s="108" t="e">
        <f>H879/N873</f>
        <v>#DIV/0!</v>
      </c>
      <c r="J879" s="133"/>
      <c r="K879" s="109"/>
      <c r="L879" s="104"/>
      <c r="M879" s="104">
        <f>SUM(J873:J879)</f>
        <v>0</v>
      </c>
      <c r="N879" s="112" t="e">
        <f>M879/N873</f>
        <v>#DIV/0!</v>
      </c>
    </row>
    <row r="880" spans="1:14" x14ac:dyDescent="0.25">
      <c r="B880" s="115"/>
      <c r="C880" s="116"/>
      <c r="D880" s="116"/>
      <c r="E880" s="116"/>
      <c r="F880" s="116"/>
      <c r="G880" s="116"/>
      <c r="H880" s="116"/>
      <c r="I880" s="116"/>
      <c r="J880" s="116"/>
      <c r="K880" s="116"/>
      <c r="L880" s="116"/>
      <c r="M880" s="116"/>
      <c r="N880" s="117"/>
    </row>
    <row r="882" spans="2:2" x14ac:dyDescent="0.25">
      <c r="B882" s="92" t="s">
        <v>117</v>
      </c>
    </row>
  </sheetData>
  <sheetProtection algorithmName="SHA-512" hashValue="mAv3qSQ0TaOy46fCZze3LmpSNlBB1/JOKjCfj4ErB4Rxu8R4/ZgUZ1gH2PcvaFGTeyqo4OaL32Jy5UND7VB0Ww==" saltValue="l7skI6mhi/Bey2xtC4vtzA==" spinCount="100000" sheet="1" objects="1" scenarios="1"/>
  <mergeCells count="908">
    <mergeCell ref="B870:N870"/>
    <mergeCell ref="D871:H871"/>
    <mergeCell ref="I871:I872"/>
    <mergeCell ref="J871:J872"/>
    <mergeCell ref="K871:M872"/>
    <mergeCell ref="N871:N872"/>
    <mergeCell ref="B873:B879"/>
    <mergeCell ref="N875:N877"/>
    <mergeCell ref="L877:M877"/>
    <mergeCell ref="M878:N878"/>
    <mergeCell ref="B860:N860"/>
    <mergeCell ref="D861:H861"/>
    <mergeCell ref="I861:I862"/>
    <mergeCell ref="J861:J862"/>
    <mergeCell ref="K861:M862"/>
    <mergeCell ref="N861:N862"/>
    <mergeCell ref="B863:B869"/>
    <mergeCell ref="N865:N867"/>
    <mergeCell ref="L867:M867"/>
    <mergeCell ref="M868:N868"/>
    <mergeCell ref="B850:N850"/>
    <mergeCell ref="D851:H851"/>
    <mergeCell ref="I851:I852"/>
    <mergeCell ref="J851:J852"/>
    <mergeCell ref="K851:M852"/>
    <mergeCell ref="N851:N852"/>
    <mergeCell ref="B853:B859"/>
    <mergeCell ref="N855:N857"/>
    <mergeCell ref="L857:M857"/>
    <mergeCell ref="M858:N858"/>
    <mergeCell ref="B843:B849"/>
    <mergeCell ref="N845:N847"/>
    <mergeCell ref="L847:M847"/>
    <mergeCell ref="M848:N848"/>
    <mergeCell ref="D831:H831"/>
    <mergeCell ref="I831:I832"/>
    <mergeCell ref="J831:J832"/>
    <mergeCell ref="K831:M832"/>
    <mergeCell ref="N831:N832"/>
    <mergeCell ref="B833:B839"/>
    <mergeCell ref="N835:N837"/>
    <mergeCell ref="L837:M837"/>
    <mergeCell ref="M838:N838"/>
    <mergeCell ref="B840:N840"/>
    <mergeCell ref="D841:H841"/>
    <mergeCell ref="I841:I842"/>
    <mergeCell ref="J841:J842"/>
    <mergeCell ref="K841:M842"/>
    <mergeCell ref="N841:N842"/>
    <mergeCell ref="B830:N830"/>
    <mergeCell ref="I160:I161"/>
    <mergeCell ref="I170:I171"/>
    <mergeCell ref="I183:I184"/>
    <mergeCell ref="N825:N827"/>
    <mergeCell ref="L827:M827"/>
    <mergeCell ref="B139:N139"/>
    <mergeCell ref="D140:H140"/>
    <mergeCell ref="J140:J141"/>
    <mergeCell ref="K140:M141"/>
    <mergeCell ref="N183:N184"/>
    <mergeCell ref="C182:D182"/>
    <mergeCell ref="E182:J182"/>
    <mergeCell ref="K182:M182"/>
    <mergeCell ref="D183:H183"/>
    <mergeCell ref="J183:J184"/>
    <mergeCell ref="I140:I141"/>
    <mergeCell ref="I150:I151"/>
    <mergeCell ref="B142:B148"/>
    <mergeCell ref="N144:N146"/>
    <mergeCell ref="L146:M146"/>
    <mergeCell ref="M147:N147"/>
    <mergeCell ref="B820:N820"/>
    <mergeCell ref="D821:H821"/>
    <mergeCell ref="I372:I373"/>
    <mergeCell ref="B778:N778"/>
    <mergeCell ref="J779:J780"/>
    <mergeCell ref="K779:M780"/>
    <mergeCell ref="N779:N780"/>
    <mergeCell ref="B768:N768"/>
    <mergeCell ref="B781:B787"/>
    <mergeCell ref="N783:N785"/>
    <mergeCell ref="L785:M785"/>
    <mergeCell ref="M786:N786"/>
    <mergeCell ref="I779:I780"/>
    <mergeCell ref="B746:N746"/>
    <mergeCell ref="B747:N747"/>
    <mergeCell ref="C748:D748"/>
    <mergeCell ref="E748:J748"/>
    <mergeCell ref="K748:M748"/>
    <mergeCell ref="D779:H779"/>
    <mergeCell ref="I749:I750"/>
    <mergeCell ref="I759:I760"/>
    <mergeCell ref="N634:N635"/>
    <mergeCell ref="I571:I572"/>
    <mergeCell ref="I581:I582"/>
    <mergeCell ref="I591:I592"/>
    <mergeCell ref="I455:I456"/>
    <mergeCell ref="B823:B829"/>
    <mergeCell ref="B813:B819"/>
    <mergeCell ref="B808:N808"/>
    <mergeCell ref="B809:N809"/>
    <mergeCell ref="C810:D810"/>
    <mergeCell ref="B801:B807"/>
    <mergeCell ref="N803:N805"/>
    <mergeCell ref="L805:M805"/>
    <mergeCell ref="M806:N806"/>
    <mergeCell ref="E810:J810"/>
    <mergeCell ref="K810:M810"/>
    <mergeCell ref="D811:H811"/>
    <mergeCell ref="J811:J812"/>
    <mergeCell ref="K811:M812"/>
    <mergeCell ref="N811:N812"/>
    <mergeCell ref="I811:I812"/>
    <mergeCell ref="K821:M822"/>
    <mergeCell ref="N821:N822"/>
    <mergeCell ref="I821:I822"/>
    <mergeCell ref="M828:N828"/>
    <mergeCell ref="N815:N817"/>
    <mergeCell ref="L817:M817"/>
    <mergeCell ref="M818:N818"/>
    <mergeCell ref="J821:J822"/>
    <mergeCell ref="K789:M790"/>
    <mergeCell ref="N789:N790"/>
    <mergeCell ref="B791:B797"/>
    <mergeCell ref="N793:N795"/>
    <mergeCell ref="L795:M795"/>
    <mergeCell ref="M796:N796"/>
    <mergeCell ref="I789:I790"/>
    <mergeCell ref="J799:J800"/>
    <mergeCell ref="K799:M800"/>
    <mergeCell ref="N799:N800"/>
    <mergeCell ref="I799:I800"/>
    <mergeCell ref="B798:N798"/>
    <mergeCell ref="D799:H799"/>
    <mergeCell ref="D789:H789"/>
    <mergeCell ref="J789:J790"/>
    <mergeCell ref="I465:I466"/>
    <mergeCell ref="I475:I476"/>
    <mergeCell ref="B431:N431"/>
    <mergeCell ref="B432:N432"/>
    <mergeCell ref="C434:D434"/>
    <mergeCell ref="E434:J434"/>
    <mergeCell ref="K434:M434"/>
    <mergeCell ref="B433:N433"/>
    <mergeCell ref="B437:B443"/>
    <mergeCell ref="N439:N441"/>
    <mergeCell ref="L441:M441"/>
    <mergeCell ref="M442:N442"/>
    <mergeCell ref="D435:H435"/>
    <mergeCell ref="B447:B453"/>
    <mergeCell ref="N449:N451"/>
    <mergeCell ref="L451:M451"/>
    <mergeCell ref="M452:N452"/>
    <mergeCell ref="J435:J436"/>
    <mergeCell ref="K435:M436"/>
    <mergeCell ref="N435:N436"/>
    <mergeCell ref="I435:I436"/>
    <mergeCell ref="I445:I446"/>
    <mergeCell ref="N465:N466"/>
    <mergeCell ref="B467:B473"/>
    <mergeCell ref="M419:N419"/>
    <mergeCell ref="B421:N421"/>
    <mergeCell ref="D422:H422"/>
    <mergeCell ref="J422:J423"/>
    <mergeCell ref="K422:M423"/>
    <mergeCell ref="N422:N423"/>
    <mergeCell ref="N426:N428"/>
    <mergeCell ref="L428:M428"/>
    <mergeCell ref="M429:N429"/>
    <mergeCell ref="I422:I423"/>
    <mergeCell ref="D581:H581"/>
    <mergeCell ref="N601:N602"/>
    <mergeCell ref="N595:N597"/>
    <mergeCell ref="L597:M597"/>
    <mergeCell ref="M598:N598"/>
    <mergeCell ref="J581:J582"/>
    <mergeCell ref="K581:M582"/>
    <mergeCell ref="N581:N582"/>
    <mergeCell ref="B788:N788"/>
    <mergeCell ref="B633:N633"/>
    <mergeCell ref="K634:M635"/>
    <mergeCell ref="B771:B777"/>
    <mergeCell ref="N773:N775"/>
    <mergeCell ref="L775:M775"/>
    <mergeCell ref="M776:N776"/>
    <mergeCell ref="B758:N758"/>
    <mergeCell ref="D759:H759"/>
    <mergeCell ref="J759:J760"/>
    <mergeCell ref="K759:M760"/>
    <mergeCell ref="N759:N760"/>
    <mergeCell ref="B761:B767"/>
    <mergeCell ref="D769:H769"/>
    <mergeCell ref="J769:J770"/>
    <mergeCell ref="K769:M770"/>
    <mergeCell ref="B739:B745"/>
    <mergeCell ref="N741:N743"/>
    <mergeCell ref="L743:M743"/>
    <mergeCell ref="M744:N744"/>
    <mergeCell ref="B580:N580"/>
    <mergeCell ref="D634:H634"/>
    <mergeCell ref="J634:J635"/>
    <mergeCell ref="I634:I635"/>
    <mergeCell ref="L607:M607"/>
    <mergeCell ref="M608:N608"/>
    <mergeCell ref="D591:H591"/>
    <mergeCell ref="J591:J592"/>
    <mergeCell ref="L630:M630"/>
    <mergeCell ref="M631:N631"/>
    <mergeCell ref="B626:B632"/>
    <mergeCell ref="N628:N630"/>
    <mergeCell ref="I624:I625"/>
    <mergeCell ref="K591:M592"/>
    <mergeCell ref="N591:N592"/>
    <mergeCell ref="B600:N600"/>
    <mergeCell ref="D601:H601"/>
    <mergeCell ref="J601:J602"/>
    <mergeCell ref="K601:M602"/>
    <mergeCell ref="B593:B599"/>
    <mergeCell ref="J749:J750"/>
    <mergeCell ref="K749:M750"/>
    <mergeCell ref="N749:N750"/>
    <mergeCell ref="B751:B757"/>
    <mergeCell ref="N753:N755"/>
    <mergeCell ref="L755:M755"/>
    <mergeCell ref="M756:N756"/>
    <mergeCell ref="D749:H749"/>
    <mergeCell ref="N769:N770"/>
    <mergeCell ref="N763:N765"/>
    <mergeCell ref="L765:M765"/>
    <mergeCell ref="M766:N766"/>
    <mergeCell ref="I769:I770"/>
    <mergeCell ref="J727:J728"/>
    <mergeCell ref="K727:M728"/>
    <mergeCell ref="N727:N728"/>
    <mergeCell ref="B729:B735"/>
    <mergeCell ref="N731:N733"/>
    <mergeCell ref="L733:M733"/>
    <mergeCell ref="M734:N734"/>
    <mergeCell ref="I727:I728"/>
    <mergeCell ref="D737:H737"/>
    <mergeCell ref="J737:J738"/>
    <mergeCell ref="K737:M738"/>
    <mergeCell ref="N737:N738"/>
    <mergeCell ref="D727:H727"/>
    <mergeCell ref="B736:N736"/>
    <mergeCell ref="I737:I738"/>
    <mergeCell ref="B636:B642"/>
    <mergeCell ref="N638:N640"/>
    <mergeCell ref="L640:M640"/>
    <mergeCell ref="M641:N641"/>
    <mergeCell ref="B643:N643"/>
    <mergeCell ref="D644:H644"/>
    <mergeCell ref="M704:N704"/>
    <mergeCell ref="D687:H687"/>
    <mergeCell ref="J687:J688"/>
    <mergeCell ref="K687:M688"/>
    <mergeCell ref="N687:N688"/>
    <mergeCell ref="B689:B695"/>
    <mergeCell ref="N691:N693"/>
    <mergeCell ref="I687:I688"/>
    <mergeCell ref="I697:I698"/>
    <mergeCell ref="B696:N696"/>
    <mergeCell ref="J697:J698"/>
    <mergeCell ref="K697:M698"/>
    <mergeCell ref="N697:N698"/>
    <mergeCell ref="J644:J645"/>
    <mergeCell ref="K644:M645"/>
    <mergeCell ref="N644:N645"/>
    <mergeCell ref="B646:B652"/>
    <mergeCell ref="N648:N650"/>
    <mergeCell ref="K611:M612"/>
    <mergeCell ref="N611:N612"/>
    <mergeCell ref="I611:I612"/>
    <mergeCell ref="B621:N621"/>
    <mergeCell ref="B622:N622"/>
    <mergeCell ref="C623:D623"/>
    <mergeCell ref="E623:J623"/>
    <mergeCell ref="K623:M623"/>
    <mergeCell ref="B583:B589"/>
    <mergeCell ref="N585:N587"/>
    <mergeCell ref="L587:M587"/>
    <mergeCell ref="M588:N588"/>
    <mergeCell ref="B590:N590"/>
    <mergeCell ref="B603:B609"/>
    <mergeCell ref="N605:N607"/>
    <mergeCell ref="D611:H611"/>
    <mergeCell ref="J611:J612"/>
    <mergeCell ref="I601:I602"/>
    <mergeCell ref="N571:N572"/>
    <mergeCell ref="B573:B579"/>
    <mergeCell ref="N575:N577"/>
    <mergeCell ref="L577:M577"/>
    <mergeCell ref="M578:N578"/>
    <mergeCell ref="D571:H571"/>
    <mergeCell ref="N552:N554"/>
    <mergeCell ref="L554:M554"/>
    <mergeCell ref="M555:N555"/>
    <mergeCell ref="B557:N557"/>
    <mergeCell ref="B558:N558"/>
    <mergeCell ref="B559:N559"/>
    <mergeCell ref="B550:B556"/>
    <mergeCell ref="J571:J572"/>
    <mergeCell ref="K571:M572"/>
    <mergeCell ref="C560:D560"/>
    <mergeCell ref="E560:J560"/>
    <mergeCell ref="K560:M560"/>
    <mergeCell ref="D561:H561"/>
    <mergeCell ref="J561:J562"/>
    <mergeCell ref="K561:M562"/>
    <mergeCell ref="N561:N562"/>
    <mergeCell ref="B563:B569"/>
    <mergeCell ref="N565:N567"/>
    <mergeCell ref="M568:N568"/>
    <mergeCell ref="B570:N570"/>
    <mergeCell ref="I561:I562"/>
    <mergeCell ref="N542:N544"/>
    <mergeCell ref="L544:M544"/>
    <mergeCell ref="M545:N545"/>
    <mergeCell ref="B547:N547"/>
    <mergeCell ref="D548:H548"/>
    <mergeCell ref="J548:J549"/>
    <mergeCell ref="K548:M549"/>
    <mergeCell ref="N548:N549"/>
    <mergeCell ref="B540:B546"/>
    <mergeCell ref="I548:I549"/>
    <mergeCell ref="M535:N535"/>
    <mergeCell ref="B537:N537"/>
    <mergeCell ref="D538:H538"/>
    <mergeCell ref="J538:J539"/>
    <mergeCell ref="K538:M539"/>
    <mergeCell ref="N538:N539"/>
    <mergeCell ref="B530:B536"/>
    <mergeCell ref="I538:I539"/>
    <mergeCell ref="L567:M567"/>
    <mergeCell ref="M525:N525"/>
    <mergeCell ref="B527:N527"/>
    <mergeCell ref="D528:H528"/>
    <mergeCell ref="J528:J529"/>
    <mergeCell ref="K528:M529"/>
    <mergeCell ref="N528:N529"/>
    <mergeCell ref="B520:B526"/>
    <mergeCell ref="I528:I529"/>
    <mergeCell ref="N532:N534"/>
    <mergeCell ref="L534:M534"/>
    <mergeCell ref="B517:N517"/>
    <mergeCell ref="D518:H518"/>
    <mergeCell ref="J518:J519"/>
    <mergeCell ref="K518:M519"/>
    <mergeCell ref="N518:N519"/>
    <mergeCell ref="B510:B516"/>
    <mergeCell ref="I518:I519"/>
    <mergeCell ref="N522:N524"/>
    <mergeCell ref="L524:M524"/>
    <mergeCell ref="D508:H508"/>
    <mergeCell ref="J508:J509"/>
    <mergeCell ref="K508:M509"/>
    <mergeCell ref="N508:N509"/>
    <mergeCell ref="B500:B506"/>
    <mergeCell ref="I508:I509"/>
    <mergeCell ref="N512:N514"/>
    <mergeCell ref="L514:M514"/>
    <mergeCell ref="M515:N515"/>
    <mergeCell ref="D498:H498"/>
    <mergeCell ref="J498:J499"/>
    <mergeCell ref="K498:M499"/>
    <mergeCell ref="I498:I499"/>
    <mergeCell ref="N498:N499"/>
    <mergeCell ref="N502:N504"/>
    <mergeCell ref="L504:M504"/>
    <mergeCell ref="M505:N505"/>
    <mergeCell ref="B507:N507"/>
    <mergeCell ref="N485:N486"/>
    <mergeCell ref="I485:I486"/>
    <mergeCell ref="B487:B493"/>
    <mergeCell ref="N489:N491"/>
    <mergeCell ref="L491:M491"/>
    <mergeCell ref="M492:N492"/>
    <mergeCell ref="B495:N495"/>
    <mergeCell ref="B496:N496"/>
    <mergeCell ref="C497:D497"/>
    <mergeCell ref="E497:J497"/>
    <mergeCell ref="K497:M497"/>
    <mergeCell ref="N406:N408"/>
    <mergeCell ref="L408:M408"/>
    <mergeCell ref="M409:N409"/>
    <mergeCell ref="B411:N411"/>
    <mergeCell ref="D412:H412"/>
    <mergeCell ref="J412:J413"/>
    <mergeCell ref="K412:M413"/>
    <mergeCell ref="N412:N413"/>
    <mergeCell ref="N416:N418"/>
    <mergeCell ref="L418:M418"/>
    <mergeCell ref="I412:I413"/>
    <mergeCell ref="J392:J393"/>
    <mergeCell ref="K392:M393"/>
    <mergeCell ref="N392:N393"/>
    <mergeCell ref="N396:N398"/>
    <mergeCell ref="L398:M398"/>
    <mergeCell ref="M399:N399"/>
    <mergeCell ref="B401:N401"/>
    <mergeCell ref="D402:H402"/>
    <mergeCell ref="J402:J403"/>
    <mergeCell ref="K402:M403"/>
    <mergeCell ref="N402:N403"/>
    <mergeCell ref="I392:I393"/>
    <mergeCell ref="I402:I403"/>
    <mergeCell ref="N363:N365"/>
    <mergeCell ref="L365:M365"/>
    <mergeCell ref="M366:N366"/>
    <mergeCell ref="B368:N368"/>
    <mergeCell ref="B369:N369"/>
    <mergeCell ref="B370:N370"/>
    <mergeCell ref="B361:B367"/>
    <mergeCell ref="C371:D371"/>
    <mergeCell ref="E371:J371"/>
    <mergeCell ref="K371:M371"/>
    <mergeCell ref="N353:N355"/>
    <mergeCell ref="L355:M355"/>
    <mergeCell ref="M356:N356"/>
    <mergeCell ref="B358:N358"/>
    <mergeCell ref="D359:H359"/>
    <mergeCell ref="J359:J360"/>
    <mergeCell ref="K359:M360"/>
    <mergeCell ref="N359:N360"/>
    <mergeCell ref="B351:B357"/>
    <mergeCell ref="I359:I360"/>
    <mergeCell ref="N343:N345"/>
    <mergeCell ref="L345:M345"/>
    <mergeCell ref="M346:N346"/>
    <mergeCell ref="B348:N348"/>
    <mergeCell ref="D349:H349"/>
    <mergeCell ref="J349:J350"/>
    <mergeCell ref="K349:M350"/>
    <mergeCell ref="N349:N350"/>
    <mergeCell ref="B341:B347"/>
    <mergeCell ref="I349:I350"/>
    <mergeCell ref="N333:N335"/>
    <mergeCell ref="L335:M335"/>
    <mergeCell ref="M336:N336"/>
    <mergeCell ref="B338:N338"/>
    <mergeCell ref="D339:H339"/>
    <mergeCell ref="J339:J340"/>
    <mergeCell ref="K339:M340"/>
    <mergeCell ref="N339:N340"/>
    <mergeCell ref="B331:B337"/>
    <mergeCell ref="I339:I340"/>
    <mergeCell ref="N323:N325"/>
    <mergeCell ref="L325:M325"/>
    <mergeCell ref="M326:N326"/>
    <mergeCell ref="B328:N328"/>
    <mergeCell ref="D329:H329"/>
    <mergeCell ref="J329:J330"/>
    <mergeCell ref="K329:M330"/>
    <mergeCell ref="N329:N330"/>
    <mergeCell ref="B321:B327"/>
    <mergeCell ref="I329:I330"/>
    <mergeCell ref="N313:N315"/>
    <mergeCell ref="L315:M315"/>
    <mergeCell ref="M316:N316"/>
    <mergeCell ref="B318:N318"/>
    <mergeCell ref="D319:H319"/>
    <mergeCell ref="J319:J320"/>
    <mergeCell ref="K319:M320"/>
    <mergeCell ref="N319:N320"/>
    <mergeCell ref="B311:B317"/>
    <mergeCell ref="I319:I320"/>
    <mergeCell ref="B307:N307"/>
    <mergeCell ref="B305:N305"/>
    <mergeCell ref="C308:D308"/>
    <mergeCell ref="E308:J308"/>
    <mergeCell ref="K308:M308"/>
    <mergeCell ref="D309:H309"/>
    <mergeCell ref="J309:J310"/>
    <mergeCell ref="K309:M310"/>
    <mergeCell ref="I309:I310"/>
    <mergeCell ref="N309:N310"/>
    <mergeCell ref="D296:H296"/>
    <mergeCell ref="J296:J297"/>
    <mergeCell ref="K296:M297"/>
    <mergeCell ref="N296:N297"/>
    <mergeCell ref="B298:B304"/>
    <mergeCell ref="N300:N302"/>
    <mergeCell ref="L302:M302"/>
    <mergeCell ref="M303:N303"/>
    <mergeCell ref="B306:N306"/>
    <mergeCell ref="I296:I297"/>
    <mergeCell ref="B278:B284"/>
    <mergeCell ref="N280:N282"/>
    <mergeCell ref="L282:M282"/>
    <mergeCell ref="M283:N283"/>
    <mergeCell ref="D286:H286"/>
    <mergeCell ref="J286:J287"/>
    <mergeCell ref="K286:M287"/>
    <mergeCell ref="N286:N287"/>
    <mergeCell ref="B288:B294"/>
    <mergeCell ref="N290:N292"/>
    <mergeCell ref="L292:M292"/>
    <mergeCell ref="M293:N293"/>
    <mergeCell ref="I286:I287"/>
    <mergeCell ref="D266:H266"/>
    <mergeCell ref="J266:J267"/>
    <mergeCell ref="K266:M267"/>
    <mergeCell ref="N266:N267"/>
    <mergeCell ref="B268:B274"/>
    <mergeCell ref="N270:N272"/>
    <mergeCell ref="L272:M272"/>
    <mergeCell ref="M273:N273"/>
    <mergeCell ref="D276:H276"/>
    <mergeCell ref="J276:J277"/>
    <mergeCell ref="K276:M277"/>
    <mergeCell ref="N276:N277"/>
    <mergeCell ref="I266:I267"/>
    <mergeCell ref="I276:I277"/>
    <mergeCell ref="B248:B254"/>
    <mergeCell ref="N250:N252"/>
    <mergeCell ref="L252:M252"/>
    <mergeCell ref="M253:N253"/>
    <mergeCell ref="D246:H246"/>
    <mergeCell ref="B258:B264"/>
    <mergeCell ref="N260:N262"/>
    <mergeCell ref="L262:M262"/>
    <mergeCell ref="M263:N263"/>
    <mergeCell ref="I246:I247"/>
    <mergeCell ref="I256:I257"/>
    <mergeCell ref="M240:N240"/>
    <mergeCell ref="B242:N242"/>
    <mergeCell ref="B244:N244"/>
    <mergeCell ref="C245:D245"/>
    <mergeCell ref="E245:J245"/>
    <mergeCell ref="K245:M245"/>
    <mergeCell ref="B235:B241"/>
    <mergeCell ref="B243:N243"/>
    <mergeCell ref="J246:J247"/>
    <mergeCell ref="K246:M247"/>
    <mergeCell ref="N246:N247"/>
    <mergeCell ref="M230:N230"/>
    <mergeCell ref="B232:N232"/>
    <mergeCell ref="D233:H233"/>
    <mergeCell ref="J233:J234"/>
    <mergeCell ref="K233:M234"/>
    <mergeCell ref="N233:N234"/>
    <mergeCell ref="B225:B231"/>
    <mergeCell ref="I233:I234"/>
    <mergeCell ref="N237:N239"/>
    <mergeCell ref="L239:M239"/>
    <mergeCell ref="M220:N220"/>
    <mergeCell ref="B222:N222"/>
    <mergeCell ref="D223:H223"/>
    <mergeCell ref="J223:J224"/>
    <mergeCell ref="K223:M224"/>
    <mergeCell ref="N223:N224"/>
    <mergeCell ref="B215:B221"/>
    <mergeCell ref="I223:I224"/>
    <mergeCell ref="N227:N229"/>
    <mergeCell ref="L229:M229"/>
    <mergeCell ref="M210:N210"/>
    <mergeCell ref="B212:N212"/>
    <mergeCell ref="D213:H213"/>
    <mergeCell ref="J213:J214"/>
    <mergeCell ref="K213:M214"/>
    <mergeCell ref="N213:N214"/>
    <mergeCell ref="B205:B211"/>
    <mergeCell ref="I213:I214"/>
    <mergeCell ref="N217:N219"/>
    <mergeCell ref="L219:M219"/>
    <mergeCell ref="M200:N200"/>
    <mergeCell ref="B202:N202"/>
    <mergeCell ref="D203:H203"/>
    <mergeCell ref="J203:J204"/>
    <mergeCell ref="K203:M204"/>
    <mergeCell ref="N203:N204"/>
    <mergeCell ref="B195:B201"/>
    <mergeCell ref="I203:I204"/>
    <mergeCell ref="N207:N209"/>
    <mergeCell ref="L209:M209"/>
    <mergeCell ref="M190:N190"/>
    <mergeCell ref="B192:N192"/>
    <mergeCell ref="D193:H193"/>
    <mergeCell ref="J193:J194"/>
    <mergeCell ref="K193:M194"/>
    <mergeCell ref="N193:N194"/>
    <mergeCell ref="B185:B191"/>
    <mergeCell ref="I193:I194"/>
    <mergeCell ref="N197:N199"/>
    <mergeCell ref="L199:M199"/>
    <mergeCell ref="K183:M184"/>
    <mergeCell ref="B172:B178"/>
    <mergeCell ref="N174:N176"/>
    <mergeCell ref="L176:M176"/>
    <mergeCell ref="M177:N177"/>
    <mergeCell ref="B180:N180"/>
    <mergeCell ref="B181:N181"/>
    <mergeCell ref="B179:N179"/>
    <mergeCell ref="N187:N189"/>
    <mergeCell ref="L189:M189"/>
    <mergeCell ref="B162:B168"/>
    <mergeCell ref="N164:N166"/>
    <mergeCell ref="L166:M166"/>
    <mergeCell ref="M167:N167"/>
    <mergeCell ref="D170:H170"/>
    <mergeCell ref="J170:J171"/>
    <mergeCell ref="K170:M171"/>
    <mergeCell ref="N170:N171"/>
    <mergeCell ref="B169:N169"/>
    <mergeCell ref="L136:M136"/>
    <mergeCell ref="M137:N137"/>
    <mergeCell ref="D130:H130"/>
    <mergeCell ref="I130:I131"/>
    <mergeCell ref="N120:N121"/>
    <mergeCell ref="B122:B128"/>
    <mergeCell ref="N124:N126"/>
    <mergeCell ref="L126:M126"/>
    <mergeCell ref="M127:N127"/>
    <mergeCell ref="B129:N129"/>
    <mergeCell ref="J130:J131"/>
    <mergeCell ref="K130:M131"/>
    <mergeCell ref="N130:N131"/>
    <mergeCell ref="B132:B138"/>
    <mergeCell ref="N134:N136"/>
    <mergeCell ref="B116:N116"/>
    <mergeCell ref="B117:N117"/>
    <mergeCell ref="B118:N118"/>
    <mergeCell ref="B109:B115"/>
    <mergeCell ref="I120:I121"/>
    <mergeCell ref="C119:D119"/>
    <mergeCell ref="E119:J119"/>
    <mergeCell ref="K119:M119"/>
    <mergeCell ref="D120:H120"/>
    <mergeCell ref="J120:J121"/>
    <mergeCell ref="K120:M121"/>
    <mergeCell ref="D107:H107"/>
    <mergeCell ref="J107:J108"/>
    <mergeCell ref="K107:M108"/>
    <mergeCell ref="N107:N108"/>
    <mergeCell ref="B99:B105"/>
    <mergeCell ref="I107:I108"/>
    <mergeCell ref="N111:N113"/>
    <mergeCell ref="L113:M113"/>
    <mergeCell ref="M114:N114"/>
    <mergeCell ref="D97:H97"/>
    <mergeCell ref="J97:J98"/>
    <mergeCell ref="K97:M98"/>
    <mergeCell ref="N97:N98"/>
    <mergeCell ref="I97:I98"/>
    <mergeCell ref="N101:N103"/>
    <mergeCell ref="L103:M103"/>
    <mergeCell ref="M104:N104"/>
    <mergeCell ref="B106:N106"/>
    <mergeCell ref="D87:H87"/>
    <mergeCell ref="J87:J88"/>
    <mergeCell ref="K87:M88"/>
    <mergeCell ref="N87:N88"/>
    <mergeCell ref="I87:I88"/>
    <mergeCell ref="N91:N93"/>
    <mergeCell ref="L93:M93"/>
    <mergeCell ref="M94:N94"/>
    <mergeCell ref="B96:N96"/>
    <mergeCell ref="B89:B95"/>
    <mergeCell ref="J77:J78"/>
    <mergeCell ref="K77:M78"/>
    <mergeCell ref="N77:N78"/>
    <mergeCell ref="I77:I78"/>
    <mergeCell ref="N81:N83"/>
    <mergeCell ref="L83:M83"/>
    <mergeCell ref="M84:N84"/>
    <mergeCell ref="B86:N86"/>
    <mergeCell ref="B79:B85"/>
    <mergeCell ref="B1:N1"/>
    <mergeCell ref="B2:N2"/>
    <mergeCell ref="C3:D3"/>
    <mergeCell ref="E3:J3"/>
    <mergeCell ref="K3:M3"/>
    <mergeCell ref="P2:X2"/>
    <mergeCell ref="D57:H57"/>
    <mergeCell ref="J57:J58"/>
    <mergeCell ref="K57:M58"/>
    <mergeCell ref="N57:N58"/>
    <mergeCell ref="I57:I58"/>
    <mergeCell ref="B13:N13"/>
    <mergeCell ref="D14:H14"/>
    <mergeCell ref="J14:J15"/>
    <mergeCell ref="K14:M15"/>
    <mergeCell ref="N14:N15"/>
    <mergeCell ref="B16:B22"/>
    <mergeCell ref="N18:N20"/>
    <mergeCell ref="L20:M20"/>
    <mergeCell ref="M21:N21"/>
    <mergeCell ref="B23:N23"/>
    <mergeCell ref="I14:I15"/>
    <mergeCell ref="D4:H4"/>
    <mergeCell ref="J4:J5"/>
    <mergeCell ref="K4:M5"/>
    <mergeCell ref="N4:N5"/>
    <mergeCell ref="B6:B12"/>
    <mergeCell ref="N8:N10"/>
    <mergeCell ref="L10:M10"/>
    <mergeCell ref="M11:N11"/>
    <mergeCell ref="I4:I5"/>
    <mergeCell ref="D24:H24"/>
    <mergeCell ref="J24:J25"/>
    <mergeCell ref="K24:M25"/>
    <mergeCell ref="N24:N25"/>
    <mergeCell ref="B26:B32"/>
    <mergeCell ref="N28:N30"/>
    <mergeCell ref="L30:M30"/>
    <mergeCell ref="M31:N31"/>
    <mergeCell ref="I24:I25"/>
    <mergeCell ref="B33:N33"/>
    <mergeCell ref="D34:H34"/>
    <mergeCell ref="J34:J35"/>
    <mergeCell ref="K34:M35"/>
    <mergeCell ref="N34:N35"/>
    <mergeCell ref="B36:B42"/>
    <mergeCell ref="N38:N40"/>
    <mergeCell ref="L40:M40"/>
    <mergeCell ref="M41:N41"/>
    <mergeCell ref="I34:I35"/>
    <mergeCell ref="B43:N43"/>
    <mergeCell ref="D44:H44"/>
    <mergeCell ref="J44:J45"/>
    <mergeCell ref="K44:M45"/>
    <mergeCell ref="N44:N45"/>
    <mergeCell ref="B46:B52"/>
    <mergeCell ref="N48:N50"/>
    <mergeCell ref="L50:M50"/>
    <mergeCell ref="M51:N51"/>
    <mergeCell ref="I44:I45"/>
    <mergeCell ref="B53:N53"/>
    <mergeCell ref="B54:N54"/>
    <mergeCell ref="B59:B65"/>
    <mergeCell ref="B69:B75"/>
    <mergeCell ref="B55:N55"/>
    <mergeCell ref="C56:D56"/>
    <mergeCell ref="E56:J56"/>
    <mergeCell ref="K56:M56"/>
    <mergeCell ref="N61:N63"/>
    <mergeCell ref="L63:M63"/>
    <mergeCell ref="M64:N64"/>
    <mergeCell ref="B66:N66"/>
    <mergeCell ref="D67:H67"/>
    <mergeCell ref="J67:J68"/>
    <mergeCell ref="K67:M68"/>
    <mergeCell ref="N67:N68"/>
    <mergeCell ref="I67:I68"/>
    <mergeCell ref="N71:N73"/>
    <mergeCell ref="L73:M73"/>
    <mergeCell ref="M74:N74"/>
    <mergeCell ref="B76:N76"/>
    <mergeCell ref="D77:H77"/>
    <mergeCell ref="N140:N141"/>
    <mergeCell ref="B255:N255"/>
    <mergeCell ref="B265:N265"/>
    <mergeCell ref="B275:N275"/>
    <mergeCell ref="B285:N285"/>
    <mergeCell ref="B295:N295"/>
    <mergeCell ref="D256:H256"/>
    <mergeCell ref="J256:J257"/>
    <mergeCell ref="K256:M257"/>
    <mergeCell ref="N256:N257"/>
    <mergeCell ref="D150:H150"/>
    <mergeCell ref="J150:J151"/>
    <mergeCell ref="K150:M151"/>
    <mergeCell ref="N150:N151"/>
    <mergeCell ref="B149:N149"/>
    <mergeCell ref="B152:B158"/>
    <mergeCell ref="N154:N156"/>
    <mergeCell ref="L156:M156"/>
    <mergeCell ref="M157:N157"/>
    <mergeCell ref="D160:H160"/>
    <mergeCell ref="J160:J161"/>
    <mergeCell ref="K160:M161"/>
    <mergeCell ref="N160:N161"/>
    <mergeCell ref="B159:N159"/>
    <mergeCell ref="N372:N373"/>
    <mergeCell ref="B384:B390"/>
    <mergeCell ref="B394:B400"/>
    <mergeCell ref="B404:B410"/>
    <mergeCell ref="B414:B420"/>
    <mergeCell ref="B424:B430"/>
    <mergeCell ref="B374:B380"/>
    <mergeCell ref="N376:N378"/>
    <mergeCell ref="L378:M378"/>
    <mergeCell ref="M379:N379"/>
    <mergeCell ref="D372:H372"/>
    <mergeCell ref="J372:J373"/>
    <mergeCell ref="K372:M373"/>
    <mergeCell ref="B381:N381"/>
    <mergeCell ref="D382:H382"/>
    <mergeCell ref="J382:J383"/>
    <mergeCell ref="K382:M383"/>
    <mergeCell ref="N382:N383"/>
    <mergeCell ref="N386:N388"/>
    <mergeCell ref="L388:M388"/>
    <mergeCell ref="I382:I383"/>
    <mergeCell ref="M389:N389"/>
    <mergeCell ref="B391:N391"/>
    <mergeCell ref="D392:H392"/>
    <mergeCell ref="B444:N444"/>
    <mergeCell ref="B454:N454"/>
    <mergeCell ref="B464:N464"/>
    <mergeCell ref="B474:N474"/>
    <mergeCell ref="B484:N484"/>
    <mergeCell ref="B494:N494"/>
    <mergeCell ref="D445:H445"/>
    <mergeCell ref="J445:J446"/>
    <mergeCell ref="K445:M446"/>
    <mergeCell ref="N445:N446"/>
    <mergeCell ref="D455:H455"/>
    <mergeCell ref="J455:J456"/>
    <mergeCell ref="K455:M456"/>
    <mergeCell ref="N455:N456"/>
    <mergeCell ref="B457:B463"/>
    <mergeCell ref="N459:N461"/>
    <mergeCell ref="L461:M461"/>
    <mergeCell ref="M462:N462"/>
    <mergeCell ref="D465:H465"/>
    <mergeCell ref="J465:J466"/>
    <mergeCell ref="K465:M466"/>
    <mergeCell ref="N469:N471"/>
    <mergeCell ref="B610:N610"/>
    <mergeCell ref="B620:N620"/>
    <mergeCell ref="D624:H624"/>
    <mergeCell ref="J624:J625"/>
    <mergeCell ref="K624:M625"/>
    <mergeCell ref="N624:N625"/>
    <mergeCell ref="B613:B619"/>
    <mergeCell ref="N615:N617"/>
    <mergeCell ref="L617:M617"/>
    <mergeCell ref="M618:N618"/>
    <mergeCell ref="L471:M471"/>
    <mergeCell ref="M472:N472"/>
    <mergeCell ref="D475:H475"/>
    <mergeCell ref="J475:J476"/>
    <mergeCell ref="K475:M476"/>
    <mergeCell ref="N475:N476"/>
    <mergeCell ref="B477:B483"/>
    <mergeCell ref="N479:N481"/>
    <mergeCell ref="L481:M481"/>
    <mergeCell ref="M482:N482"/>
    <mergeCell ref="D485:H485"/>
    <mergeCell ref="J485:J486"/>
    <mergeCell ref="K485:M486"/>
    <mergeCell ref="L650:M650"/>
    <mergeCell ref="M651:N651"/>
    <mergeCell ref="B653:N653"/>
    <mergeCell ref="D654:H654"/>
    <mergeCell ref="J654:J655"/>
    <mergeCell ref="K654:M655"/>
    <mergeCell ref="N654:N655"/>
    <mergeCell ref="I644:I645"/>
    <mergeCell ref="I654:I655"/>
    <mergeCell ref="B656:B662"/>
    <mergeCell ref="N658:N660"/>
    <mergeCell ref="L660:M660"/>
    <mergeCell ref="M661:N661"/>
    <mergeCell ref="B663:N663"/>
    <mergeCell ref="D664:H664"/>
    <mergeCell ref="J664:J665"/>
    <mergeCell ref="K664:M665"/>
    <mergeCell ref="N664:N665"/>
    <mergeCell ref="I664:I665"/>
    <mergeCell ref="B666:B672"/>
    <mergeCell ref="N668:N670"/>
    <mergeCell ref="L670:M670"/>
    <mergeCell ref="M671:N671"/>
    <mergeCell ref="B673:N673"/>
    <mergeCell ref="D674:H674"/>
    <mergeCell ref="J674:J675"/>
    <mergeCell ref="K674:M675"/>
    <mergeCell ref="N674:N675"/>
    <mergeCell ref="I674:I675"/>
    <mergeCell ref="B699:B705"/>
    <mergeCell ref="N701:N703"/>
    <mergeCell ref="B716:N716"/>
    <mergeCell ref="B684:N684"/>
    <mergeCell ref="D707:H707"/>
    <mergeCell ref="J707:J708"/>
    <mergeCell ref="K707:M708"/>
    <mergeCell ref="N707:N708"/>
    <mergeCell ref="B709:B715"/>
    <mergeCell ref="N711:N713"/>
    <mergeCell ref="L713:M713"/>
    <mergeCell ref="M714:N714"/>
    <mergeCell ref="I707:I708"/>
    <mergeCell ref="D717:H717"/>
    <mergeCell ref="J717:J718"/>
    <mergeCell ref="K717:M718"/>
    <mergeCell ref="N717:N718"/>
    <mergeCell ref="B726:N726"/>
    <mergeCell ref="C686:D686"/>
    <mergeCell ref="E686:J686"/>
    <mergeCell ref="K686:M686"/>
    <mergeCell ref="B676:B682"/>
    <mergeCell ref="N678:N680"/>
    <mergeCell ref="L680:M680"/>
    <mergeCell ref="M681:N681"/>
    <mergeCell ref="L703:M703"/>
    <mergeCell ref="B719:B725"/>
    <mergeCell ref="N721:N723"/>
    <mergeCell ref="L723:M723"/>
    <mergeCell ref="M724:N724"/>
    <mergeCell ref="I717:I718"/>
    <mergeCell ref="B683:N683"/>
    <mergeCell ref="B685:N685"/>
    <mergeCell ref="D697:H697"/>
    <mergeCell ref="B706:N706"/>
    <mergeCell ref="L693:M693"/>
    <mergeCell ref="M694:N694"/>
  </mergeCells>
  <pageMargins left="0.511811024" right="0.511811024" top="0.78740157499999996" bottom="0.78740157499999996" header="0.31496062000000002" footer="0.31496062000000002"/>
  <pageSetup paperSize="9" scale="78" orientation="portrait" horizontalDpi="300" verticalDpi="300" r:id="rId1"/>
  <rowBreaks count="1" manualBreakCount="1">
    <brk id="53" max="1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C100"/>
  <sheetViews>
    <sheetView showGridLines="0" tabSelected="1" zoomScale="80" zoomScaleNormal="80" workbookViewId="0">
      <pane xSplit="2" ySplit="14" topLeftCell="H15" activePane="bottomRight" state="frozen"/>
      <selection pane="topRight" activeCell="C1" sqref="C1"/>
      <selection pane="bottomLeft" activeCell="A15" sqref="A15"/>
      <selection pane="bottomRight" sqref="A1:AB1"/>
    </sheetView>
  </sheetViews>
  <sheetFormatPr defaultColWidth="9.140625" defaultRowHeight="15" x14ac:dyDescent="0.25"/>
  <cols>
    <col min="1" max="1" width="12.140625" style="9" customWidth="1"/>
    <col min="2" max="2" width="9.140625" style="9"/>
    <col min="3" max="3" width="12.42578125" style="9" customWidth="1"/>
    <col min="4" max="4" width="12.5703125" style="9" customWidth="1"/>
    <col min="5" max="5" width="16" style="9" bestFit="1" customWidth="1"/>
    <col min="6" max="6" width="12.5703125" style="9" bestFit="1" customWidth="1"/>
    <col min="7" max="7" width="12.85546875" style="9" customWidth="1"/>
    <col min="8" max="8" width="12.5703125" style="9" customWidth="1"/>
    <col min="9" max="9" width="11" style="9" customWidth="1"/>
    <col min="10" max="10" width="11.140625" style="9" customWidth="1"/>
    <col min="11" max="11" width="10.85546875" style="9" customWidth="1"/>
    <col min="12" max="12" width="10.7109375" style="9" customWidth="1"/>
    <col min="13" max="13" width="9.5703125" style="9" customWidth="1"/>
    <col min="14" max="15" width="8" style="9" customWidth="1"/>
    <col min="16" max="16" width="8.42578125" style="9" customWidth="1"/>
    <col min="17" max="17" width="7.5703125" style="9" customWidth="1"/>
    <col min="18" max="18" width="10.42578125" style="9" customWidth="1"/>
    <col min="19" max="19" width="13" style="9" customWidth="1"/>
    <col min="20" max="20" width="14.140625" style="9" customWidth="1"/>
    <col min="21" max="21" width="10.85546875" style="9" customWidth="1"/>
    <col min="22" max="22" width="10.5703125" style="9" customWidth="1"/>
    <col min="23" max="24" width="8.5703125" style="9" customWidth="1"/>
    <col min="25" max="25" width="7.5703125" style="9" customWidth="1"/>
    <col min="26" max="26" width="8.42578125" style="9" customWidth="1"/>
    <col min="27" max="28" width="9.5703125" style="9" customWidth="1"/>
    <col min="29" max="29" width="33.140625" style="9" bestFit="1" customWidth="1"/>
    <col min="30" max="16384" width="9.140625" style="9"/>
  </cols>
  <sheetData>
    <row r="1" spans="1:29" ht="23.25" x14ac:dyDescent="0.35">
      <c r="A1" s="159" t="s">
        <v>25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/>
    </row>
    <row r="2" spans="1:29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</row>
    <row r="3" spans="1:29" ht="23.25" x14ac:dyDescent="0.35">
      <c r="A3" s="159" t="s">
        <v>114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/>
    </row>
    <row r="4" spans="1:29" ht="15" customHeight="1" x14ac:dyDescent="0.3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5"/>
      <c r="N4" s="21"/>
      <c r="O4" s="21"/>
      <c r="P4" s="26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/>
    </row>
    <row r="5" spans="1:29" ht="15" customHeight="1" x14ac:dyDescent="0.3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5"/>
      <c r="N5" s="21"/>
      <c r="O5" s="21"/>
      <c r="P5" s="26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/>
    </row>
    <row r="6" spans="1:29" ht="15" customHeight="1" x14ac:dyDescent="0.35">
      <c r="A6" s="17" t="s">
        <v>63</v>
      </c>
      <c r="B6" s="164"/>
      <c r="C6" s="164"/>
      <c r="D6"/>
      <c r="E6"/>
      <c r="F6"/>
      <c r="G6"/>
      <c r="I6" s="140" t="s">
        <v>66</v>
      </c>
      <c r="J6" s="165"/>
      <c r="K6" s="166"/>
      <c r="L6" s="11"/>
      <c r="M6"/>
      <c r="N6"/>
      <c r="O6"/>
      <c r="P6"/>
      <c r="Q6"/>
      <c r="R6" s="21"/>
      <c r="T6" s="140" t="s">
        <v>73</v>
      </c>
      <c r="U6" s="167"/>
      <c r="V6" s="168"/>
      <c r="W6"/>
      <c r="X6" s="21"/>
      <c r="Y6" s="21"/>
      <c r="AA6" s="21"/>
      <c r="AB6" s="140" t="s">
        <v>24</v>
      </c>
      <c r="AC6" s="10"/>
    </row>
    <row r="7" spans="1:29" ht="15" customHeight="1" x14ac:dyDescent="0.35">
      <c r="A7" s="17" t="s">
        <v>64</v>
      </c>
      <c r="B7" s="165"/>
      <c r="C7" s="166"/>
      <c r="D7"/>
      <c r="E7"/>
      <c r="F7"/>
      <c r="G7"/>
      <c r="I7" s="140" t="s">
        <v>69</v>
      </c>
      <c r="J7" s="162">
        <f>DIÁRIO!N6</f>
        <v>0</v>
      </c>
      <c r="K7" s="163"/>
      <c r="L7" s="136"/>
      <c r="M7"/>
      <c r="N7"/>
      <c r="O7"/>
      <c r="P7"/>
      <c r="Q7"/>
      <c r="R7" s="21"/>
      <c r="T7" s="140" t="s">
        <v>74</v>
      </c>
      <c r="U7" s="167"/>
      <c r="V7" s="168"/>
      <c r="W7"/>
      <c r="X7" s="21"/>
      <c r="Y7" s="21"/>
      <c r="AA7" s="21"/>
      <c r="AB7" s="143" t="s">
        <v>82</v>
      </c>
      <c r="AC7" s="10"/>
    </row>
    <row r="8" spans="1:29" ht="15" customHeight="1" x14ac:dyDescent="0.35">
      <c r="A8"/>
      <c r="B8"/>
      <c r="C8"/>
      <c r="D8"/>
      <c r="E8"/>
      <c r="F8"/>
      <c r="G8" s="28"/>
      <c r="H8"/>
      <c r="I8"/>
      <c r="J8"/>
      <c r="K8"/>
      <c r="L8"/>
      <c r="M8"/>
      <c r="N8"/>
      <c r="O8"/>
      <c r="P8"/>
      <c r="Q8"/>
      <c r="R8" s="21"/>
      <c r="S8" s="21"/>
      <c r="T8" s="21"/>
      <c r="U8" s="21"/>
      <c r="V8" s="21"/>
      <c r="W8" s="21"/>
      <c r="X8" s="21"/>
      <c r="Y8" s="21"/>
      <c r="AA8" s="21"/>
      <c r="AB8" s="140" t="s">
        <v>75</v>
      </c>
      <c r="AC8" s="10"/>
    </row>
    <row r="9" spans="1:29" ht="15" customHeight="1" x14ac:dyDescent="0.3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/>
    </row>
    <row r="10" spans="1:29" ht="15" customHeight="1" x14ac:dyDescent="0.35">
      <c r="A10" s="27"/>
      <c r="B10" s="21"/>
      <c r="C10" s="21"/>
      <c r="D10" s="21"/>
      <c r="E10" s="27"/>
      <c r="F10" s="27"/>
      <c r="G10" s="21"/>
      <c r="H10" s="21"/>
      <c r="I10" s="29"/>
      <c r="J10" s="29"/>
      <c r="K10" s="29"/>
      <c r="L10" s="29"/>
      <c r="M10" s="29"/>
      <c r="N10" s="29"/>
      <c r="O10" s="29"/>
      <c r="P10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/>
    </row>
    <row r="11" spans="1:29" s="22" customFormat="1" ht="15" customHeight="1" x14ac:dyDescent="0.25">
      <c r="A11" s="150" t="s">
        <v>22</v>
      </c>
      <c r="B11" s="144" t="s">
        <v>0</v>
      </c>
      <c r="C11" s="160" t="s">
        <v>28</v>
      </c>
      <c r="D11" s="160"/>
      <c r="E11" s="160"/>
      <c r="F11" s="160"/>
      <c r="G11" s="160"/>
      <c r="H11" s="160"/>
      <c r="I11" s="161" t="s">
        <v>11</v>
      </c>
      <c r="J11" s="161"/>
      <c r="K11" s="161"/>
      <c r="L11" s="161"/>
      <c r="M11" s="161"/>
      <c r="N11" s="155" t="s">
        <v>127</v>
      </c>
      <c r="O11" s="156" t="s">
        <v>125</v>
      </c>
      <c r="P11" s="156" t="s">
        <v>126</v>
      </c>
      <c r="Q11" s="169" t="s">
        <v>77</v>
      </c>
      <c r="R11" s="147"/>
      <c r="S11" s="146" t="s">
        <v>6</v>
      </c>
      <c r="T11" s="154"/>
      <c r="U11" s="147"/>
      <c r="V11" s="144" t="s">
        <v>15</v>
      </c>
      <c r="W11" s="146" t="s">
        <v>9</v>
      </c>
      <c r="X11" s="147"/>
      <c r="Y11" s="146" t="s">
        <v>19</v>
      </c>
      <c r="Z11" s="147"/>
      <c r="AA11" s="148" t="s">
        <v>110</v>
      </c>
      <c r="AB11" s="148" t="s">
        <v>111</v>
      </c>
      <c r="AC11" s="144" t="s">
        <v>10</v>
      </c>
    </row>
    <row r="12" spans="1:29" s="22" customFormat="1" ht="45" x14ac:dyDescent="0.25">
      <c r="A12" s="151"/>
      <c r="B12" s="153"/>
      <c r="C12" s="30" t="s">
        <v>1</v>
      </c>
      <c r="D12" s="30" t="s">
        <v>40</v>
      </c>
      <c r="E12" s="30" t="s">
        <v>41</v>
      </c>
      <c r="F12" s="30" t="s">
        <v>115</v>
      </c>
      <c r="G12" s="31" t="s">
        <v>5</v>
      </c>
      <c r="H12" s="31" t="s">
        <v>4</v>
      </c>
      <c r="I12" s="30" t="s">
        <v>46</v>
      </c>
      <c r="J12" s="30" t="s">
        <v>13</v>
      </c>
      <c r="K12" s="30" t="s">
        <v>122</v>
      </c>
      <c r="L12" s="31" t="s">
        <v>123</v>
      </c>
      <c r="M12" s="31" t="s">
        <v>124</v>
      </c>
      <c r="N12" s="156"/>
      <c r="O12" s="156"/>
      <c r="P12" s="156"/>
      <c r="Q12" s="32" t="s">
        <v>14</v>
      </c>
      <c r="R12" s="32" t="s">
        <v>16</v>
      </c>
      <c r="S12" s="32" t="s">
        <v>7</v>
      </c>
      <c r="T12" s="139" t="s">
        <v>128</v>
      </c>
      <c r="U12" s="139" t="s">
        <v>129</v>
      </c>
      <c r="V12" s="145"/>
      <c r="W12" s="32" t="s">
        <v>17</v>
      </c>
      <c r="X12" s="32" t="s">
        <v>18</v>
      </c>
      <c r="Y12" s="32" t="s">
        <v>8</v>
      </c>
      <c r="Z12" s="32" t="s">
        <v>20</v>
      </c>
      <c r="AA12" s="149"/>
      <c r="AB12" s="149"/>
      <c r="AC12" s="145"/>
    </row>
    <row r="13" spans="1:29" x14ac:dyDescent="0.25">
      <c r="A13" s="151"/>
      <c r="B13" s="153"/>
      <c r="C13" s="33" t="s">
        <v>34</v>
      </c>
      <c r="D13" s="33" t="s">
        <v>35</v>
      </c>
      <c r="E13" s="33" t="s">
        <v>36</v>
      </c>
      <c r="F13" s="33"/>
      <c r="G13" s="33"/>
      <c r="H13" s="33"/>
      <c r="I13" s="33" t="s">
        <v>37</v>
      </c>
      <c r="J13" s="33" t="s">
        <v>38</v>
      </c>
      <c r="K13" s="157" t="s">
        <v>47</v>
      </c>
      <c r="L13" s="33"/>
      <c r="M13" s="33"/>
      <c r="N13" s="33"/>
      <c r="O13" s="33"/>
      <c r="P13" s="33"/>
      <c r="Q13" s="33"/>
      <c r="R13" s="33"/>
      <c r="S13" s="33" t="s">
        <v>39</v>
      </c>
      <c r="T13" s="33"/>
      <c r="U13" s="33"/>
      <c r="V13" s="34"/>
      <c r="W13" s="33"/>
      <c r="X13" s="33"/>
      <c r="Y13" s="33"/>
      <c r="Z13" s="33"/>
      <c r="AA13" s="33"/>
      <c r="AB13" s="33"/>
      <c r="AC13" s="34"/>
    </row>
    <row r="14" spans="1:29" x14ac:dyDescent="0.25">
      <c r="A14" s="152"/>
      <c r="B14" s="145"/>
      <c r="C14" s="33"/>
      <c r="D14" s="33" t="s">
        <v>42</v>
      </c>
      <c r="E14" s="33" t="s">
        <v>44</v>
      </c>
      <c r="F14" s="33"/>
      <c r="G14" s="33" t="s">
        <v>43</v>
      </c>
      <c r="H14" s="33"/>
      <c r="I14" s="33"/>
      <c r="J14" s="33" t="s">
        <v>45</v>
      </c>
      <c r="K14" s="158"/>
      <c r="L14" s="33"/>
      <c r="M14" s="33"/>
      <c r="N14" s="33" t="s">
        <v>48</v>
      </c>
      <c r="O14" s="33"/>
      <c r="P14" s="33"/>
      <c r="Q14" s="33"/>
      <c r="R14" s="33"/>
      <c r="S14" s="33"/>
      <c r="T14" s="33" t="s">
        <v>49</v>
      </c>
      <c r="U14" s="33"/>
      <c r="V14" s="34" t="s">
        <v>50</v>
      </c>
      <c r="W14" s="33"/>
      <c r="X14" s="33"/>
      <c r="Y14" s="33"/>
      <c r="Z14" s="33"/>
      <c r="AA14" s="33"/>
      <c r="AB14" s="33"/>
      <c r="AC14" s="34"/>
    </row>
    <row r="15" spans="1:29" x14ac:dyDescent="0.25">
      <c r="A15" s="18" t="str">
        <f>'Cria e Recria'!A31</f>
        <v/>
      </c>
      <c r="B15" s="19">
        <v>17</v>
      </c>
      <c r="C15" s="61">
        <f>DIÁRIO!S4</f>
        <v>0</v>
      </c>
      <c r="D15" s="69">
        <f>J7-C15</f>
        <v>0</v>
      </c>
      <c r="E15" s="3" t="str">
        <f>'Cria e Recria'!L31</f>
        <v/>
      </c>
      <c r="F15" s="3"/>
      <c r="G15" s="3" t="str">
        <f>'Cria e Recria'!M31</f>
        <v/>
      </c>
      <c r="H15" s="3">
        <v>97.38</v>
      </c>
      <c r="I15" s="67">
        <f>DIÁRIO!U4</f>
        <v>0</v>
      </c>
      <c r="J15" s="66">
        <f>IF(I15="","",I15)</f>
        <v>0</v>
      </c>
      <c r="K15" s="3" t="e">
        <f t="shared" ref="K15:K46" si="0">IF(I15="","",(I15/D15/7)*100)</f>
        <v>#DIV/0!</v>
      </c>
      <c r="L15" s="3"/>
      <c r="M15" s="2"/>
      <c r="N15" s="3" t="e">
        <f t="shared" ref="N15:N46" si="1">IF(I15="","",J15/$D$16)</f>
        <v>#DIV/0!</v>
      </c>
      <c r="O15" s="3"/>
      <c r="P15" s="37"/>
      <c r="Q15" s="10"/>
      <c r="R15" s="2"/>
      <c r="S15" s="66"/>
      <c r="T15" s="20" t="str">
        <f>'Cria e Recria'!P31</f>
        <v/>
      </c>
      <c r="U15" s="125">
        <v>75</v>
      </c>
      <c r="V15" s="38" t="str">
        <f t="shared" ref="V15:V46" si="2">IF(S15="","",(S15/I15)*12)</f>
        <v/>
      </c>
      <c r="W15" s="75" t="str">
        <f>IF('Cria e Recria'!R31="","",'Cria e Recria'!R31)</f>
        <v/>
      </c>
      <c r="X15" s="66">
        <v>1290</v>
      </c>
      <c r="Y15" s="20" t="str">
        <f>IF('Cria e Recria'!X31="","",'Cria e Recria'!X31)</f>
        <v/>
      </c>
      <c r="Z15" s="2" t="str">
        <f>IF('Cria e Recria'!Y31="","",'Cria e Recria'!Y31)</f>
        <v/>
      </c>
      <c r="AA15" s="81" t="e">
        <f>DIÁRIO!W4</f>
        <v>#DIV/0!</v>
      </c>
      <c r="AB15" s="81" t="e">
        <f>DIÁRIO!X4</f>
        <v>#DIV/0!</v>
      </c>
      <c r="AC15" s="60"/>
    </row>
    <row r="16" spans="1:29" x14ac:dyDescent="0.25">
      <c r="A16" s="18" t="str">
        <f>'Cria e Recria'!A32</f>
        <v/>
      </c>
      <c r="B16" s="19">
        <f>18</f>
        <v>18</v>
      </c>
      <c r="C16" s="61">
        <f>DIÁRIO!S5</f>
        <v>0</v>
      </c>
      <c r="D16" s="69">
        <f>D15-C16</f>
        <v>0</v>
      </c>
      <c r="E16" s="3" t="str">
        <f>'Cria e Recria'!L32</f>
        <v/>
      </c>
      <c r="F16" s="3"/>
      <c r="G16" s="3" t="str">
        <f>'Cria e Recria'!M32</f>
        <v/>
      </c>
      <c r="H16" s="3">
        <v>97.25</v>
      </c>
      <c r="I16" s="67">
        <f>DIÁRIO!U5</f>
        <v>0</v>
      </c>
      <c r="J16" s="66">
        <f>IF(I16="","",I16+J15)</f>
        <v>0</v>
      </c>
      <c r="K16" s="3" t="e">
        <f t="shared" si="0"/>
        <v>#DIV/0!</v>
      </c>
      <c r="L16" s="3"/>
      <c r="M16" s="2"/>
      <c r="N16" s="3" t="e">
        <f t="shared" si="1"/>
        <v>#DIV/0!</v>
      </c>
      <c r="O16" s="3"/>
      <c r="P16" s="37"/>
      <c r="Q16" s="10"/>
      <c r="R16" s="2"/>
      <c r="S16" s="66"/>
      <c r="T16" s="20" t="str">
        <f>'Cria e Recria'!P32</f>
        <v/>
      </c>
      <c r="U16" s="125">
        <v>79</v>
      </c>
      <c r="V16" s="38" t="str">
        <f t="shared" si="2"/>
        <v/>
      </c>
      <c r="W16" s="75" t="str">
        <f>IF('Cria e Recria'!R32="","",'Cria e Recria'!R32)</f>
        <v/>
      </c>
      <c r="X16" s="66">
        <v>1342</v>
      </c>
      <c r="Y16" s="20" t="str">
        <f>IF('Cria e Recria'!X32="","",'Cria e Recria'!X32)</f>
        <v/>
      </c>
      <c r="Z16" s="2" t="str">
        <f>IF('Cria e Recria'!Y32="","",'Cria e Recria'!Y32)</f>
        <v/>
      </c>
      <c r="AA16" s="81" t="e">
        <f>DIÁRIO!W5</f>
        <v>#DIV/0!</v>
      </c>
      <c r="AB16" s="81" t="e">
        <f>DIÁRIO!X5</f>
        <v>#DIV/0!</v>
      </c>
      <c r="AC16" s="60"/>
    </row>
    <row r="17" spans="1:29" s="55" customFormat="1" x14ac:dyDescent="0.25">
      <c r="A17" s="47" t="str">
        <f>IF('Cria e Recria'!L$7="","",A16+7)</f>
        <v/>
      </c>
      <c r="B17" s="48">
        <f>19</f>
        <v>19</v>
      </c>
      <c r="C17" s="49">
        <f>DIÁRIO!S6</f>
        <v>0</v>
      </c>
      <c r="D17" s="70">
        <f>IF(C17="","",D16-C17)</f>
        <v>0</v>
      </c>
      <c r="E17" s="50" t="e">
        <f>IF(C17="","",(C17/D16)*100)</f>
        <v>#DIV/0!</v>
      </c>
      <c r="F17" s="50">
        <v>0.13</v>
      </c>
      <c r="G17" s="50" t="e">
        <f>IF(C17="","",(D17/D$16)*100)</f>
        <v>#DIV/0!</v>
      </c>
      <c r="H17" s="50">
        <v>99.87</v>
      </c>
      <c r="I17" s="72">
        <f>DIÁRIO!U6</f>
        <v>0</v>
      </c>
      <c r="J17" s="73">
        <f t="shared" ref="J17:J80" si="3">IF(I17="","",I17+J16)</f>
        <v>0</v>
      </c>
      <c r="K17" s="50" t="e">
        <f t="shared" si="0"/>
        <v>#DIV/0!</v>
      </c>
      <c r="L17" s="135">
        <v>9.8000000000000007</v>
      </c>
      <c r="M17" s="51">
        <v>10.199999999999999</v>
      </c>
      <c r="N17" s="50" t="e">
        <f t="shared" si="1"/>
        <v>#DIV/0!</v>
      </c>
      <c r="O17" s="137">
        <v>0.68599999999999994</v>
      </c>
      <c r="P17" s="119">
        <v>0.71399999999999997</v>
      </c>
      <c r="Q17" s="52"/>
      <c r="R17" s="123">
        <v>41.3</v>
      </c>
      <c r="S17" s="72"/>
      <c r="T17" s="59" t="str">
        <f t="shared" ref="T17:T48" si="4">IF(S17="","",(S17/D17/7)*1000)</f>
        <v/>
      </c>
      <c r="U17" s="126">
        <v>83</v>
      </c>
      <c r="V17" s="54" t="str">
        <f t="shared" si="2"/>
        <v/>
      </c>
      <c r="W17" s="76"/>
      <c r="X17" s="73">
        <v>1391</v>
      </c>
      <c r="Y17" s="53"/>
      <c r="Z17" s="53"/>
      <c r="AA17" s="83" t="e">
        <f>DIÁRIO!W6</f>
        <v>#DIV/0!</v>
      </c>
      <c r="AB17" s="83" t="e">
        <f>DIÁRIO!X6</f>
        <v>#DIV/0!</v>
      </c>
      <c r="AC17" s="60"/>
    </row>
    <row r="18" spans="1:29" x14ac:dyDescent="0.25">
      <c r="A18" s="62" t="str">
        <f>IF('Cria e Recria'!L$7="","",A17+7)</f>
        <v/>
      </c>
      <c r="B18" s="19">
        <f t="shared" ref="B18:B49" si="5">B17+1</f>
        <v>20</v>
      </c>
      <c r="C18" s="39">
        <f>DIÁRIO!S7</f>
        <v>0</v>
      </c>
      <c r="D18" s="71">
        <f>IF(C18="","",D17-C18)</f>
        <v>0</v>
      </c>
      <c r="E18" s="64" t="e">
        <f>IF(C18="","",(C18/D17)*100)</f>
        <v>#DIV/0!</v>
      </c>
      <c r="F18" s="64">
        <v>0.13</v>
      </c>
      <c r="G18" s="64" t="e">
        <f>IF(C18="","",(D18/D$16)*100)</f>
        <v>#DIV/0!</v>
      </c>
      <c r="H18" s="64">
        <v>99.740000000000009</v>
      </c>
      <c r="I18" s="67">
        <f>DIÁRIO!U7</f>
        <v>0</v>
      </c>
      <c r="J18" s="66">
        <f t="shared" si="3"/>
        <v>0</v>
      </c>
      <c r="K18" s="3" t="e">
        <f t="shared" si="0"/>
        <v>#DIV/0!</v>
      </c>
      <c r="L18" s="43">
        <v>36.75</v>
      </c>
      <c r="M18" s="46">
        <v>38.25</v>
      </c>
      <c r="N18" s="3" t="e">
        <f t="shared" si="1"/>
        <v>#DIV/0!</v>
      </c>
      <c r="O18" s="138">
        <v>3.234</v>
      </c>
      <c r="P18" s="120">
        <v>3.3659999999999997</v>
      </c>
      <c r="Q18" s="39"/>
      <c r="R18" s="36">
        <v>43.8</v>
      </c>
      <c r="S18" s="67"/>
      <c r="T18" s="63" t="str">
        <f t="shared" si="4"/>
        <v/>
      </c>
      <c r="U18" s="125">
        <v>88</v>
      </c>
      <c r="V18" s="38" t="str">
        <f t="shared" si="2"/>
        <v/>
      </c>
      <c r="W18" s="74"/>
      <c r="X18" s="66">
        <v>1438</v>
      </c>
      <c r="Y18" s="78"/>
      <c r="Z18" s="77"/>
      <c r="AA18" s="82" t="e">
        <f>DIÁRIO!W7</f>
        <v>#DIV/0!</v>
      </c>
      <c r="AB18" s="82" t="e">
        <f>DIÁRIO!X7</f>
        <v>#DIV/0!</v>
      </c>
      <c r="AC18" s="60"/>
    </row>
    <row r="19" spans="1:29" x14ac:dyDescent="0.25">
      <c r="A19" s="62" t="str">
        <f>IF('Cria e Recria'!L$7="","",A18+7)</f>
        <v/>
      </c>
      <c r="B19" s="19">
        <f t="shared" si="5"/>
        <v>21</v>
      </c>
      <c r="C19" s="39">
        <f>DIÁRIO!S8</f>
        <v>0</v>
      </c>
      <c r="D19" s="71">
        <f t="shared" ref="D19:D82" si="6">IF(C19="","",D18-C19)</f>
        <v>0</v>
      </c>
      <c r="E19" s="64" t="e">
        <f t="shared" ref="E19:E82" si="7">IF(C19="","",(C19/D18)*100)</f>
        <v>#DIV/0!</v>
      </c>
      <c r="F19" s="64">
        <v>0.13</v>
      </c>
      <c r="G19" s="64" t="e">
        <f t="shared" ref="G19:G82" si="8">IF(C19="","",(D19/D$16)*100)</f>
        <v>#DIV/0!</v>
      </c>
      <c r="H19" s="64">
        <v>99.610000000000014</v>
      </c>
      <c r="I19" s="67">
        <f>DIÁRIO!U8</f>
        <v>0</v>
      </c>
      <c r="J19" s="66">
        <f t="shared" si="3"/>
        <v>0</v>
      </c>
      <c r="K19" s="3" t="e">
        <f t="shared" si="0"/>
        <v>#DIV/0!</v>
      </c>
      <c r="L19" s="43">
        <v>54.39</v>
      </c>
      <c r="M19" s="46">
        <v>56.61</v>
      </c>
      <c r="N19" s="3" t="e">
        <f t="shared" si="1"/>
        <v>#DIV/0!</v>
      </c>
      <c r="O19" s="138">
        <v>7.056</v>
      </c>
      <c r="P19" s="120">
        <v>7.3440000000000003</v>
      </c>
      <c r="Q19" s="39"/>
      <c r="R19" s="36">
        <v>46.4</v>
      </c>
      <c r="S19" s="67"/>
      <c r="T19" s="63" t="str">
        <f t="shared" si="4"/>
        <v/>
      </c>
      <c r="U19" s="127">
        <v>94</v>
      </c>
      <c r="V19" s="38" t="str">
        <f t="shared" si="2"/>
        <v/>
      </c>
      <c r="W19" s="74"/>
      <c r="X19" s="66">
        <v>1480</v>
      </c>
      <c r="Y19" s="24"/>
      <c r="Z19" s="24"/>
      <c r="AA19" s="82" t="e">
        <f>DIÁRIO!W8</f>
        <v>#DIV/0!</v>
      </c>
      <c r="AB19" s="82" t="e">
        <f>DIÁRIO!X8</f>
        <v>#DIV/0!</v>
      </c>
      <c r="AC19" s="60"/>
    </row>
    <row r="20" spans="1:29" x14ac:dyDescent="0.25">
      <c r="A20" s="62" t="str">
        <f>IF('Cria e Recria'!L$7="","",A19+7)</f>
        <v/>
      </c>
      <c r="B20" s="19">
        <f t="shared" si="5"/>
        <v>22</v>
      </c>
      <c r="C20" s="39">
        <f>DIÁRIO!S9</f>
        <v>0</v>
      </c>
      <c r="D20" s="71">
        <f t="shared" si="6"/>
        <v>0</v>
      </c>
      <c r="E20" s="64" t="e">
        <f t="shared" si="7"/>
        <v>#DIV/0!</v>
      </c>
      <c r="F20" s="64">
        <v>0.13</v>
      </c>
      <c r="G20" s="64" t="e">
        <f t="shared" si="8"/>
        <v>#DIV/0!</v>
      </c>
      <c r="H20" s="64">
        <v>99.480000000000018</v>
      </c>
      <c r="I20" s="67">
        <f>DIÁRIO!U9</f>
        <v>0</v>
      </c>
      <c r="J20" s="66">
        <f t="shared" si="3"/>
        <v>0</v>
      </c>
      <c r="K20" s="3" t="e">
        <f t="shared" si="0"/>
        <v>#DIV/0!</v>
      </c>
      <c r="L20" s="43">
        <v>71.147999999999996</v>
      </c>
      <c r="M20" s="46">
        <v>74.051999999999992</v>
      </c>
      <c r="N20" s="3" t="e">
        <f t="shared" si="1"/>
        <v>#DIV/0!</v>
      </c>
      <c r="O20" s="138">
        <v>12.054</v>
      </c>
      <c r="P20" s="120">
        <v>12.546000000000001</v>
      </c>
      <c r="Q20" s="39"/>
      <c r="R20" s="36">
        <v>48.8</v>
      </c>
      <c r="S20" s="67"/>
      <c r="T20" s="63" t="str">
        <f t="shared" si="4"/>
        <v/>
      </c>
      <c r="U20" s="20">
        <v>99.5</v>
      </c>
      <c r="V20" s="38" t="str">
        <f t="shared" si="2"/>
        <v/>
      </c>
      <c r="W20" s="74"/>
      <c r="X20" s="66">
        <v>1520</v>
      </c>
      <c r="Y20" s="24"/>
      <c r="Z20" s="24"/>
      <c r="AA20" s="82" t="e">
        <f>DIÁRIO!W9</f>
        <v>#DIV/0!</v>
      </c>
      <c r="AB20" s="82" t="e">
        <f>DIÁRIO!X9</f>
        <v>#DIV/0!</v>
      </c>
      <c r="AC20" s="60"/>
    </row>
    <row r="21" spans="1:29" x14ac:dyDescent="0.25">
      <c r="A21" s="62" t="str">
        <f>IF('Cria e Recria'!L$7="","",A20+7)</f>
        <v/>
      </c>
      <c r="B21" s="19">
        <f t="shared" si="5"/>
        <v>23</v>
      </c>
      <c r="C21" s="39">
        <f>DIÁRIO!S10</f>
        <v>0</v>
      </c>
      <c r="D21" s="71">
        <f t="shared" si="6"/>
        <v>0</v>
      </c>
      <c r="E21" s="64" t="e">
        <f t="shared" si="7"/>
        <v>#DIV/0!</v>
      </c>
      <c r="F21" s="64">
        <v>0.13</v>
      </c>
      <c r="G21" s="64" t="e">
        <f t="shared" si="8"/>
        <v>#DIV/0!</v>
      </c>
      <c r="H21" s="64">
        <v>99.350000000000023</v>
      </c>
      <c r="I21" s="67">
        <f>DIÁRIO!U10</f>
        <v>0</v>
      </c>
      <c r="J21" s="66">
        <f t="shared" si="3"/>
        <v>0</v>
      </c>
      <c r="K21" s="3" t="e">
        <f t="shared" si="0"/>
        <v>#DIV/0!</v>
      </c>
      <c r="L21" s="43">
        <v>81.242000000000004</v>
      </c>
      <c r="M21" s="46">
        <v>84.558000000000007</v>
      </c>
      <c r="N21" s="3" t="e">
        <f t="shared" si="1"/>
        <v>#DIV/0!</v>
      </c>
      <c r="O21" s="138">
        <v>17.738</v>
      </c>
      <c r="P21" s="120">
        <v>18.462000000000003</v>
      </c>
      <c r="Q21" s="39"/>
      <c r="R21" s="36">
        <v>51</v>
      </c>
      <c r="S21" s="67"/>
      <c r="T21" s="63" t="str">
        <f t="shared" si="4"/>
        <v/>
      </c>
      <c r="U21" s="20">
        <v>101</v>
      </c>
      <c r="V21" s="38" t="str">
        <f t="shared" si="2"/>
        <v/>
      </c>
      <c r="W21" s="74"/>
      <c r="X21" s="66">
        <v>1556</v>
      </c>
      <c r="Y21" s="24"/>
      <c r="Z21" s="24"/>
      <c r="AA21" s="82" t="e">
        <f>DIÁRIO!W10</f>
        <v>#DIV/0!</v>
      </c>
      <c r="AB21" s="82" t="e">
        <f>DIÁRIO!X10</f>
        <v>#DIV/0!</v>
      </c>
      <c r="AC21" s="60"/>
    </row>
    <row r="22" spans="1:29" x14ac:dyDescent="0.25">
      <c r="A22" s="62" t="str">
        <f>IF('Cria e Recria'!L$7="","",A21+7)</f>
        <v/>
      </c>
      <c r="B22" s="19">
        <f t="shared" si="5"/>
        <v>24</v>
      </c>
      <c r="C22" s="39">
        <f>DIÁRIO!S11</f>
        <v>0</v>
      </c>
      <c r="D22" s="71">
        <f t="shared" si="6"/>
        <v>0</v>
      </c>
      <c r="E22" s="64" t="e">
        <f t="shared" si="7"/>
        <v>#DIV/0!</v>
      </c>
      <c r="F22" s="64">
        <v>0.13</v>
      </c>
      <c r="G22" s="64" t="e">
        <f t="shared" si="8"/>
        <v>#DIV/0!</v>
      </c>
      <c r="H22" s="64">
        <v>99.220000000000027</v>
      </c>
      <c r="I22" s="67">
        <f>DIÁRIO!U11</f>
        <v>0</v>
      </c>
      <c r="J22" s="66">
        <f t="shared" si="3"/>
        <v>0</v>
      </c>
      <c r="K22" s="3" t="e">
        <f t="shared" si="0"/>
        <v>#DIV/0!</v>
      </c>
      <c r="L22" s="43">
        <v>87.122</v>
      </c>
      <c r="M22" s="46">
        <v>90.678000000000011</v>
      </c>
      <c r="N22" s="3" t="e">
        <f t="shared" si="1"/>
        <v>#DIV/0!</v>
      </c>
      <c r="O22" s="138">
        <v>23.814</v>
      </c>
      <c r="P22" s="120">
        <v>24.786000000000001</v>
      </c>
      <c r="Q22" s="39"/>
      <c r="R22" s="36">
        <v>52.9</v>
      </c>
      <c r="S22" s="67"/>
      <c r="T22" s="63" t="str">
        <f t="shared" si="4"/>
        <v/>
      </c>
      <c r="U22" s="20">
        <v>102</v>
      </c>
      <c r="V22" s="38" t="str">
        <f t="shared" si="2"/>
        <v/>
      </c>
      <c r="W22" s="74"/>
      <c r="X22" s="66">
        <v>1585</v>
      </c>
      <c r="Y22" s="24"/>
      <c r="Z22" s="24"/>
      <c r="AA22" s="82" t="e">
        <f>DIÁRIO!W11</f>
        <v>#DIV/0!</v>
      </c>
      <c r="AB22" s="82" t="e">
        <f>DIÁRIO!X11</f>
        <v>#DIV/0!</v>
      </c>
      <c r="AC22" s="60"/>
    </row>
    <row r="23" spans="1:29" x14ac:dyDescent="0.25">
      <c r="A23" s="62" t="str">
        <f>IF('Cria e Recria'!L$7="","",A22+7)</f>
        <v/>
      </c>
      <c r="B23" s="19">
        <f t="shared" si="5"/>
        <v>25</v>
      </c>
      <c r="C23" s="39">
        <f>DIÁRIO!S12</f>
        <v>0</v>
      </c>
      <c r="D23" s="71">
        <f t="shared" si="6"/>
        <v>0</v>
      </c>
      <c r="E23" s="64" t="e">
        <f t="shared" si="7"/>
        <v>#DIV/0!</v>
      </c>
      <c r="F23" s="64">
        <v>0.13</v>
      </c>
      <c r="G23" s="64" t="e">
        <f t="shared" si="8"/>
        <v>#DIV/0!</v>
      </c>
      <c r="H23" s="64">
        <v>99.090000000000032</v>
      </c>
      <c r="I23" s="67">
        <f>DIÁRIO!U12</f>
        <v>0</v>
      </c>
      <c r="J23" s="66">
        <f t="shared" si="3"/>
        <v>0</v>
      </c>
      <c r="K23" s="3" t="e">
        <f t="shared" si="0"/>
        <v>#DIV/0!</v>
      </c>
      <c r="L23" s="43">
        <v>90.257999999999996</v>
      </c>
      <c r="M23" s="46">
        <v>93.941999999999993</v>
      </c>
      <c r="N23" s="3" t="e">
        <f t="shared" si="1"/>
        <v>#DIV/0!</v>
      </c>
      <c r="O23" s="138">
        <v>30.085999999999999</v>
      </c>
      <c r="P23" s="120">
        <v>31.314</v>
      </c>
      <c r="Q23" s="39"/>
      <c r="R23" s="36">
        <v>54.6</v>
      </c>
      <c r="S23" s="67"/>
      <c r="T23" s="63" t="str">
        <f t="shared" si="4"/>
        <v/>
      </c>
      <c r="U23" s="20">
        <v>102</v>
      </c>
      <c r="V23" s="38" t="str">
        <f t="shared" si="2"/>
        <v/>
      </c>
      <c r="W23" s="74"/>
      <c r="X23" s="66">
        <v>1610</v>
      </c>
      <c r="Y23" s="78"/>
      <c r="Z23" s="77"/>
      <c r="AA23" s="82" t="e">
        <f>DIÁRIO!W12</f>
        <v>#DIV/0!</v>
      </c>
      <c r="AB23" s="82" t="e">
        <f>DIÁRIO!X12</f>
        <v>#DIV/0!</v>
      </c>
      <c r="AC23" s="60"/>
    </row>
    <row r="24" spans="1:29" x14ac:dyDescent="0.25">
      <c r="A24" s="62" t="str">
        <f>IF('Cria e Recria'!L$7="","",A23+7)</f>
        <v/>
      </c>
      <c r="B24" s="19">
        <f t="shared" si="5"/>
        <v>26</v>
      </c>
      <c r="C24" s="39">
        <f>DIÁRIO!S13</f>
        <v>0</v>
      </c>
      <c r="D24" s="71">
        <f t="shared" si="6"/>
        <v>0</v>
      </c>
      <c r="E24" s="64" t="e">
        <f t="shared" si="7"/>
        <v>#DIV/0!</v>
      </c>
      <c r="F24" s="64">
        <v>0.13</v>
      </c>
      <c r="G24" s="64" t="e">
        <f t="shared" si="8"/>
        <v>#DIV/0!</v>
      </c>
      <c r="H24" s="64">
        <v>98.960000000000036</v>
      </c>
      <c r="I24" s="79">
        <f>DIÁRIO!U13</f>
        <v>0</v>
      </c>
      <c r="J24" s="66">
        <f t="shared" si="3"/>
        <v>0</v>
      </c>
      <c r="K24" s="3" t="e">
        <f t="shared" si="0"/>
        <v>#DIV/0!</v>
      </c>
      <c r="L24" s="43">
        <v>92.022000000000006</v>
      </c>
      <c r="M24" s="46">
        <v>95.778000000000006</v>
      </c>
      <c r="N24" s="3" t="e">
        <f t="shared" si="1"/>
        <v>#DIV/0!</v>
      </c>
      <c r="O24" s="138">
        <v>36.456000000000003</v>
      </c>
      <c r="P24" s="120">
        <v>37.944000000000003</v>
      </c>
      <c r="Q24" s="39"/>
      <c r="R24" s="36">
        <v>55.8</v>
      </c>
      <c r="S24" s="79"/>
      <c r="T24" s="63" t="str">
        <f t="shared" si="4"/>
        <v/>
      </c>
      <c r="U24" s="20">
        <v>102</v>
      </c>
      <c r="V24" s="38" t="str">
        <f t="shared" si="2"/>
        <v/>
      </c>
      <c r="W24" s="74"/>
      <c r="X24" s="66">
        <v>1630</v>
      </c>
      <c r="Y24" s="80"/>
      <c r="Z24" s="80"/>
      <c r="AA24" s="82" t="e">
        <f>DIÁRIO!W13</f>
        <v>#DIV/0!</v>
      </c>
      <c r="AB24" s="82" t="e">
        <f>DIÁRIO!X13</f>
        <v>#DIV/0!</v>
      </c>
      <c r="AC24" s="60"/>
    </row>
    <row r="25" spans="1:29" x14ac:dyDescent="0.25">
      <c r="A25" s="62" t="str">
        <f>IF('Cria e Recria'!L$7="","",A24+7)</f>
        <v/>
      </c>
      <c r="B25" s="19">
        <f t="shared" si="5"/>
        <v>27</v>
      </c>
      <c r="C25" s="39">
        <f>DIÁRIO!S14</f>
        <v>0</v>
      </c>
      <c r="D25" s="71">
        <f t="shared" si="6"/>
        <v>0</v>
      </c>
      <c r="E25" s="64" t="e">
        <f t="shared" si="7"/>
        <v>#DIV/0!</v>
      </c>
      <c r="F25" s="64">
        <v>0.13</v>
      </c>
      <c r="G25" s="64" t="e">
        <f t="shared" si="8"/>
        <v>#DIV/0!</v>
      </c>
      <c r="H25" s="64">
        <v>98.830000000000041</v>
      </c>
      <c r="I25" s="67">
        <f>DIÁRIO!U14</f>
        <v>0</v>
      </c>
      <c r="J25" s="66">
        <f t="shared" si="3"/>
        <v>0</v>
      </c>
      <c r="K25" s="3" t="e">
        <f t="shared" si="0"/>
        <v>#DIV/0!</v>
      </c>
      <c r="L25" s="43">
        <v>93.1</v>
      </c>
      <c r="M25" s="46">
        <v>96.9</v>
      </c>
      <c r="N25" s="3" t="e">
        <f t="shared" si="1"/>
        <v>#DIV/0!</v>
      </c>
      <c r="O25" s="138">
        <v>43.021999999999998</v>
      </c>
      <c r="P25" s="120">
        <v>44.777999999999999</v>
      </c>
      <c r="Q25" s="39"/>
      <c r="R25" s="36">
        <v>56.9</v>
      </c>
      <c r="S25" s="67"/>
      <c r="T25" s="63" t="str">
        <f t="shared" si="4"/>
        <v/>
      </c>
      <c r="U25" s="20">
        <v>102</v>
      </c>
      <c r="V25" s="38" t="str">
        <f t="shared" si="2"/>
        <v/>
      </c>
      <c r="W25" s="74"/>
      <c r="X25" s="66">
        <v>1640</v>
      </c>
      <c r="Y25" s="24"/>
      <c r="Z25" s="24"/>
      <c r="AA25" s="82" t="e">
        <f>DIÁRIO!W14</f>
        <v>#DIV/0!</v>
      </c>
      <c r="AB25" s="82" t="e">
        <f>DIÁRIO!X14</f>
        <v>#DIV/0!</v>
      </c>
      <c r="AC25" s="60"/>
    </row>
    <row r="26" spans="1:29" x14ac:dyDescent="0.25">
      <c r="A26" s="62" t="str">
        <f>IF('Cria e Recria'!L$7="","",A25+7)</f>
        <v/>
      </c>
      <c r="B26" s="19">
        <f t="shared" si="5"/>
        <v>28</v>
      </c>
      <c r="C26" s="39">
        <f>DIÁRIO!S15</f>
        <v>0</v>
      </c>
      <c r="D26" s="71">
        <f t="shared" si="6"/>
        <v>0</v>
      </c>
      <c r="E26" s="64" t="e">
        <f t="shared" si="7"/>
        <v>#DIV/0!</v>
      </c>
      <c r="F26" s="64">
        <v>0.13</v>
      </c>
      <c r="G26" s="64" t="e">
        <f t="shared" si="8"/>
        <v>#DIV/0!</v>
      </c>
      <c r="H26" s="64">
        <v>98.700000000000045</v>
      </c>
      <c r="I26" s="67">
        <f>DIÁRIO!U15</f>
        <v>0</v>
      </c>
      <c r="J26" s="66">
        <f t="shared" si="3"/>
        <v>0</v>
      </c>
      <c r="K26" s="3" t="e">
        <f t="shared" si="0"/>
        <v>#DIV/0!</v>
      </c>
      <c r="L26" s="43">
        <v>93.687999999999988</v>
      </c>
      <c r="M26" s="46">
        <v>97.512</v>
      </c>
      <c r="N26" s="3" t="e">
        <f t="shared" si="1"/>
        <v>#DIV/0!</v>
      </c>
      <c r="O26" s="138">
        <v>49.49</v>
      </c>
      <c r="P26" s="120">
        <v>51.51</v>
      </c>
      <c r="Q26" s="39"/>
      <c r="R26" s="36">
        <v>57.8</v>
      </c>
      <c r="S26" s="67"/>
      <c r="T26" s="63" t="str">
        <f t="shared" si="4"/>
        <v/>
      </c>
      <c r="U26" s="20">
        <v>102</v>
      </c>
      <c r="V26" s="38" t="str">
        <f t="shared" si="2"/>
        <v/>
      </c>
      <c r="W26" s="74"/>
      <c r="X26" s="66">
        <v>1645</v>
      </c>
      <c r="Y26" s="24"/>
      <c r="Z26" s="24"/>
      <c r="AA26" s="82" t="e">
        <f>DIÁRIO!W15</f>
        <v>#DIV/0!</v>
      </c>
      <c r="AB26" s="82" t="e">
        <f>DIÁRIO!X15</f>
        <v>#DIV/0!</v>
      </c>
      <c r="AC26" s="60"/>
    </row>
    <row r="27" spans="1:29" x14ac:dyDescent="0.25">
      <c r="A27" s="62" t="str">
        <f>IF('Cria e Recria'!L$7="","",A26+7)</f>
        <v/>
      </c>
      <c r="B27" s="19">
        <f t="shared" si="5"/>
        <v>29</v>
      </c>
      <c r="C27" s="39">
        <f>DIÁRIO!S16</f>
        <v>0</v>
      </c>
      <c r="D27" s="71">
        <f t="shared" si="6"/>
        <v>0</v>
      </c>
      <c r="E27" s="64" t="e">
        <f t="shared" si="7"/>
        <v>#DIV/0!</v>
      </c>
      <c r="F27" s="64">
        <v>0.13</v>
      </c>
      <c r="G27" s="64" t="e">
        <f t="shared" si="8"/>
        <v>#DIV/0!</v>
      </c>
      <c r="H27" s="64">
        <v>98.57000000000005</v>
      </c>
      <c r="I27" s="67">
        <f>DIÁRIO!U16</f>
        <v>0</v>
      </c>
      <c r="J27" s="66">
        <f t="shared" si="3"/>
        <v>0</v>
      </c>
      <c r="K27" s="3" t="e">
        <f t="shared" si="0"/>
        <v>#DIV/0!</v>
      </c>
      <c r="L27" s="43">
        <v>93.981999999999999</v>
      </c>
      <c r="M27" s="46">
        <v>97.818000000000012</v>
      </c>
      <c r="N27" s="3" t="e">
        <f t="shared" si="1"/>
        <v>#DIV/0!</v>
      </c>
      <c r="O27" s="138">
        <v>56.056000000000004</v>
      </c>
      <c r="P27" s="120">
        <v>58.344000000000001</v>
      </c>
      <c r="Q27" s="39"/>
      <c r="R27" s="36">
        <v>58.5</v>
      </c>
      <c r="S27" s="67"/>
      <c r="T27" s="63" t="str">
        <f t="shared" si="4"/>
        <v/>
      </c>
      <c r="U27" s="20">
        <v>102</v>
      </c>
      <c r="V27" s="38" t="str">
        <f t="shared" si="2"/>
        <v/>
      </c>
      <c r="W27" s="74"/>
      <c r="X27" s="66">
        <v>1647</v>
      </c>
      <c r="Y27" s="24"/>
      <c r="Z27" s="24"/>
      <c r="AA27" s="82" t="e">
        <f>DIÁRIO!W16</f>
        <v>#DIV/0!</v>
      </c>
      <c r="AB27" s="82" t="e">
        <f>DIÁRIO!X16</f>
        <v>#DIV/0!</v>
      </c>
      <c r="AC27" s="60"/>
    </row>
    <row r="28" spans="1:29" x14ac:dyDescent="0.25">
      <c r="A28" s="62" t="str">
        <f>IF('Cria e Recria'!L$7="","",A27+7)</f>
        <v/>
      </c>
      <c r="B28" s="19">
        <f t="shared" si="5"/>
        <v>30</v>
      </c>
      <c r="C28" s="39">
        <f>DIÁRIO!S17</f>
        <v>0</v>
      </c>
      <c r="D28" s="71">
        <f t="shared" si="6"/>
        <v>0</v>
      </c>
      <c r="E28" s="64" t="e">
        <f t="shared" si="7"/>
        <v>#DIV/0!</v>
      </c>
      <c r="F28" s="64">
        <v>0.13</v>
      </c>
      <c r="G28" s="64" t="e">
        <f t="shared" si="8"/>
        <v>#DIV/0!</v>
      </c>
      <c r="H28" s="64">
        <v>98.440000000000055</v>
      </c>
      <c r="I28" s="67">
        <f>DIÁRIO!U17</f>
        <v>0</v>
      </c>
      <c r="J28" s="66">
        <f t="shared" si="3"/>
        <v>0</v>
      </c>
      <c r="K28" s="3" t="e">
        <f t="shared" si="0"/>
        <v>#DIV/0!</v>
      </c>
      <c r="L28" s="43">
        <v>94.177999999999997</v>
      </c>
      <c r="M28" s="46">
        <v>98.021999999999991</v>
      </c>
      <c r="N28" s="3" t="e">
        <f t="shared" si="1"/>
        <v>#DIV/0!</v>
      </c>
      <c r="O28" s="138">
        <v>62.622</v>
      </c>
      <c r="P28" s="120">
        <v>65.177999999999997</v>
      </c>
      <c r="Q28" s="39"/>
      <c r="R28" s="36">
        <v>59.1</v>
      </c>
      <c r="S28" s="67"/>
      <c r="T28" s="63" t="str">
        <f t="shared" si="4"/>
        <v/>
      </c>
      <c r="U28" s="20">
        <v>102</v>
      </c>
      <c r="V28" s="38" t="str">
        <f t="shared" si="2"/>
        <v/>
      </c>
      <c r="W28" s="74"/>
      <c r="X28" s="66">
        <v>1649</v>
      </c>
      <c r="Y28" s="24"/>
      <c r="Z28" s="24"/>
      <c r="AA28" s="82" t="e">
        <f>DIÁRIO!W17</f>
        <v>#DIV/0!</v>
      </c>
      <c r="AB28" s="82" t="e">
        <f>DIÁRIO!X17</f>
        <v>#DIV/0!</v>
      </c>
      <c r="AC28" s="60"/>
    </row>
    <row r="29" spans="1:29" x14ac:dyDescent="0.25">
      <c r="A29" s="62" t="str">
        <f>IF('Cria e Recria'!L$7="","",A28+7)</f>
        <v/>
      </c>
      <c r="B29" s="19">
        <f t="shared" si="5"/>
        <v>31</v>
      </c>
      <c r="C29" s="39">
        <f>DIÁRIO!S18</f>
        <v>0</v>
      </c>
      <c r="D29" s="71">
        <f t="shared" si="6"/>
        <v>0</v>
      </c>
      <c r="E29" s="64" t="e">
        <f t="shared" si="7"/>
        <v>#DIV/0!</v>
      </c>
      <c r="F29" s="64">
        <v>0.13</v>
      </c>
      <c r="G29" s="64" t="e">
        <f t="shared" si="8"/>
        <v>#DIV/0!</v>
      </c>
      <c r="H29" s="64">
        <v>98.310000000000059</v>
      </c>
      <c r="I29" s="67">
        <f>DIÁRIO!U18</f>
        <v>0</v>
      </c>
      <c r="J29" s="66">
        <f t="shared" si="3"/>
        <v>0</v>
      </c>
      <c r="K29" s="3" t="e">
        <f t="shared" si="0"/>
        <v>#DIV/0!</v>
      </c>
      <c r="L29" s="43">
        <v>94.275999999999996</v>
      </c>
      <c r="M29" s="46">
        <v>98.124000000000009</v>
      </c>
      <c r="N29" s="3" t="e">
        <f t="shared" si="1"/>
        <v>#DIV/0!</v>
      </c>
      <c r="O29" s="138">
        <v>69.187999999999988</v>
      </c>
      <c r="P29" s="120">
        <v>72.012</v>
      </c>
      <c r="Q29" s="39"/>
      <c r="R29" s="36">
        <v>59.6</v>
      </c>
      <c r="S29" s="67"/>
      <c r="T29" s="63" t="str">
        <f t="shared" si="4"/>
        <v/>
      </c>
      <c r="U29" s="20">
        <v>102</v>
      </c>
      <c r="V29" s="38" t="str">
        <f t="shared" si="2"/>
        <v/>
      </c>
      <c r="W29" s="74"/>
      <c r="X29" s="66">
        <v>1651</v>
      </c>
      <c r="Y29" s="24"/>
      <c r="Z29" s="24"/>
      <c r="AA29" s="82" t="e">
        <f>DIÁRIO!W18</f>
        <v>#DIV/0!</v>
      </c>
      <c r="AB29" s="82" t="e">
        <f>DIÁRIO!X18</f>
        <v>#DIV/0!</v>
      </c>
      <c r="AC29" s="60"/>
    </row>
    <row r="30" spans="1:29" x14ac:dyDescent="0.25">
      <c r="A30" s="62" t="str">
        <f>IF('Cria e Recria'!L$7="","",A29+7)</f>
        <v/>
      </c>
      <c r="B30" s="19">
        <f t="shared" si="5"/>
        <v>32</v>
      </c>
      <c r="C30" s="39">
        <f>DIÁRIO!S19</f>
        <v>0</v>
      </c>
      <c r="D30" s="71">
        <f t="shared" si="6"/>
        <v>0</v>
      </c>
      <c r="E30" s="64" t="e">
        <f t="shared" si="7"/>
        <v>#DIV/0!</v>
      </c>
      <c r="F30" s="64">
        <v>0.13</v>
      </c>
      <c r="G30" s="64" t="e">
        <f t="shared" si="8"/>
        <v>#DIV/0!</v>
      </c>
      <c r="H30" s="64">
        <v>98.180000000000064</v>
      </c>
      <c r="I30" s="67">
        <f>DIÁRIO!U19</f>
        <v>0</v>
      </c>
      <c r="J30" s="66">
        <f t="shared" si="3"/>
        <v>0</v>
      </c>
      <c r="K30" s="3" t="e">
        <f t="shared" si="0"/>
        <v>#DIV/0!</v>
      </c>
      <c r="L30" s="43">
        <v>94.373999999999995</v>
      </c>
      <c r="M30" s="46">
        <v>98.225999999999999</v>
      </c>
      <c r="N30" s="3" t="e">
        <f t="shared" si="1"/>
        <v>#DIV/0!</v>
      </c>
      <c r="O30" s="138">
        <v>75.753999999999991</v>
      </c>
      <c r="P30" s="120">
        <v>78.846000000000004</v>
      </c>
      <c r="Q30" s="39"/>
      <c r="R30" s="36">
        <v>60</v>
      </c>
      <c r="S30" s="67"/>
      <c r="T30" s="63" t="str">
        <f t="shared" si="4"/>
        <v/>
      </c>
      <c r="U30" s="20">
        <v>102</v>
      </c>
      <c r="V30" s="38" t="str">
        <f t="shared" si="2"/>
        <v/>
      </c>
      <c r="W30" s="74"/>
      <c r="X30" s="66">
        <v>1653</v>
      </c>
      <c r="Y30" s="24"/>
      <c r="Z30" s="24"/>
      <c r="AA30" s="82" t="e">
        <f>DIÁRIO!W19</f>
        <v>#DIV/0!</v>
      </c>
      <c r="AB30" s="82" t="e">
        <f>DIÁRIO!X19</f>
        <v>#DIV/0!</v>
      </c>
      <c r="AC30" s="60"/>
    </row>
    <row r="31" spans="1:29" x14ac:dyDescent="0.25">
      <c r="A31" s="62" t="str">
        <f>IF('Cria e Recria'!L$7="","",A30+7)</f>
        <v/>
      </c>
      <c r="B31" s="19">
        <f t="shared" si="5"/>
        <v>33</v>
      </c>
      <c r="C31" s="39">
        <f>DIÁRIO!S20</f>
        <v>0</v>
      </c>
      <c r="D31" s="71">
        <f t="shared" si="6"/>
        <v>0</v>
      </c>
      <c r="E31" s="64" t="e">
        <f t="shared" si="7"/>
        <v>#DIV/0!</v>
      </c>
      <c r="F31" s="64">
        <v>0.13</v>
      </c>
      <c r="G31" s="64" t="e">
        <f t="shared" si="8"/>
        <v>#DIV/0!</v>
      </c>
      <c r="H31" s="64">
        <v>98.050000000000068</v>
      </c>
      <c r="I31" s="67">
        <f>DIÁRIO!U20</f>
        <v>0</v>
      </c>
      <c r="J31" s="66">
        <f t="shared" si="3"/>
        <v>0</v>
      </c>
      <c r="K31" s="3" t="e">
        <f t="shared" si="0"/>
        <v>#DIV/0!</v>
      </c>
      <c r="L31" s="43">
        <v>94.472000000000008</v>
      </c>
      <c r="M31" s="46">
        <v>98.328000000000003</v>
      </c>
      <c r="N31" s="3" t="e">
        <f t="shared" si="1"/>
        <v>#DIV/0!</v>
      </c>
      <c r="O31" s="138">
        <v>82.32</v>
      </c>
      <c r="P31" s="120">
        <v>85.68</v>
      </c>
      <c r="Q31" s="39"/>
      <c r="R31" s="36">
        <v>60.4</v>
      </c>
      <c r="S31" s="67"/>
      <c r="T31" s="63" t="str">
        <f t="shared" si="4"/>
        <v/>
      </c>
      <c r="U31" s="20">
        <v>103</v>
      </c>
      <c r="V31" s="38" t="str">
        <f t="shared" si="2"/>
        <v/>
      </c>
      <c r="W31" s="74"/>
      <c r="X31" s="66">
        <v>1655</v>
      </c>
      <c r="Y31" s="24"/>
      <c r="Z31" s="24"/>
      <c r="AA31" s="82" t="e">
        <f>DIÁRIO!W20</f>
        <v>#DIV/0!</v>
      </c>
      <c r="AB31" s="82" t="e">
        <f>DIÁRIO!X20</f>
        <v>#DIV/0!</v>
      </c>
      <c r="AC31" s="60"/>
    </row>
    <row r="32" spans="1:29" x14ac:dyDescent="0.25">
      <c r="A32" s="62" t="str">
        <f>IF('Cria e Recria'!L$7="","",A31+7)</f>
        <v/>
      </c>
      <c r="B32" s="19">
        <f t="shared" si="5"/>
        <v>34</v>
      </c>
      <c r="C32" s="39">
        <f>DIÁRIO!S21</f>
        <v>0</v>
      </c>
      <c r="D32" s="71">
        <f t="shared" si="6"/>
        <v>0</v>
      </c>
      <c r="E32" s="64" t="e">
        <f t="shared" si="7"/>
        <v>#DIV/0!</v>
      </c>
      <c r="F32" s="64">
        <v>0.13</v>
      </c>
      <c r="G32" s="64" t="e">
        <f t="shared" si="8"/>
        <v>#DIV/0!</v>
      </c>
      <c r="H32" s="64">
        <v>97.920000000000073</v>
      </c>
      <c r="I32" s="67">
        <f>DIÁRIO!U21</f>
        <v>0</v>
      </c>
      <c r="J32" s="66">
        <f t="shared" si="3"/>
        <v>0</v>
      </c>
      <c r="K32" s="3" t="e">
        <f t="shared" si="0"/>
        <v>#DIV/0!</v>
      </c>
      <c r="L32" s="43">
        <v>94.57</v>
      </c>
      <c r="M32" s="46">
        <v>98.43</v>
      </c>
      <c r="N32" s="3" t="e">
        <f t="shared" si="1"/>
        <v>#DIV/0!</v>
      </c>
      <c r="O32" s="138">
        <v>88.885999999999996</v>
      </c>
      <c r="P32" s="120">
        <v>92.51400000000001</v>
      </c>
      <c r="Q32" s="39"/>
      <c r="R32" s="36">
        <v>60.7</v>
      </c>
      <c r="S32" s="67"/>
      <c r="T32" s="63" t="str">
        <f t="shared" si="4"/>
        <v/>
      </c>
      <c r="U32" s="20">
        <v>103</v>
      </c>
      <c r="V32" s="38" t="str">
        <f t="shared" si="2"/>
        <v/>
      </c>
      <c r="W32" s="74"/>
      <c r="X32" s="66">
        <v>1657</v>
      </c>
      <c r="Y32" s="24"/>
      <c r="Z32" s="24"/>
      <c r="AA32" s="82" t="e">
        <f>DIÁRIO!W21</f>
        <v>#DIV/0!</v>
      </c>
      <c r="AB32" s="82" t="e">
        <f>DIÁRIO!X21</f>
        <v>#DIV/0!</v>
      </c>
      <c r="AC32" s="60"/>
    </row>
    <row r="33" spans="1:29" x14ac:dyDescent="0.25">
      <c r="A33" s="62" t="str">
        <f>IF('Cria e Recria'!L$7="","",A32+7)</f>
        <v/>
      </c>
      <c r="B33" s="19">
        <f t="shared" si="5"/>
        <v>35</v>
      </c>
      <c r="C33" s="39">
        <f>DIÁRIO!S22</f>
        <v>0</v>
      </c>
      <c r="D33" s="71">
        <f t="shared" si="6"/>
        <v>0</v>
      </c>
      <c r="E33" s="64" t="e">
        <f t="shared" si="7"/>
        <v>#DIV/0!</v>
      </c>
      <c r="F33" s="64">
        <v>0.13</v>
      </c>
      <c r="G33" s="64" t="e">
        <f t="shared" si="8"/>
        <v>#DIV/0!</v>
      </c>
      <c r="H33" s="64">
        <v>97.790000000000077</v>
      </c>
      <c r="I33" s="67">
        <f>DIÁRIO!U22</f>
        <v>0</v>
      </c>
      <c r="J33" s="66">
        <f t="shared" si="3"/>
        <v>0</v>
      </c>
      <c r="K33" s="3" t="e">
        <f t="shared" si="0"/>
        <v>#DIV/0!</v>
      </c>
      <c r="L33" s="43">
        <v>94.667999999999992</v>
      </c>
      <c r="M33" s="46">
        <v>98.531999999999996</v>
      </c>
      <c r="N33" s="3" t="e">
        <f t="shared" si="1"/>
        <v>#DIV/0!</v>
      </c>
      <c r="O33" s="138">
        <v>95.451999999999998</v>
      </c>
      <c r="P33" s="120">
        <v>99.348000000000013</v>
      </c>
      <c r="Q33" s="39"/>
      <c r="R33" s="36">
        <v>61</v>
      </c>
      <c r="S33" s="67"/>
      <c r="T33" s="63" t="str">
        <f t="shared" si="4"/>
        <v/>
      </c>
      <c r="U33" s="20">
        <v>103</v>
      </c>
      <c r="V33" s="38" t="str">
        <f t="shared" si="2"/>
        <v/>
      </c>
      <c r="W33" s="74"/>
      <c r="X33" s="66">
        <v>1659</v>
      </c>
      <c r="Y33" s="24"/>
      <c r="Z33" s="24"/>
      <c r="AA33" s="82" t="e">
        <f>DIÁRIO!W22</f>
        <v>#DIV/0!</v>
      </c>
      <c r="AB33" s="82" t="e">
        <f>DIÁRIO!X22</f>
        <v>#DIV/0!</v>
      </c>
      <c r="AC33" s="60"/>
    </row>
    <row r="34" spans="1:29" x14ac:dyDescent="0.25">
      <c r="A34" s="62" t="str">
        <f>IF('Cria e Recria'!L$7="","",A33+7)</f>
        <v/>
      </c>
      <c r="B34" s="19">
        <f t="shared" si="5"/>
        <v>36</v>
      </c>
      <c r="C34" s="39">
        <f>DIÁRIO!S23</f>
        <v>0</v>
      </c>
      <c r="D34" s="71">
        <f t="shared" si="6"/>
        <v>0</v>
      </c>
      <c r="E34" s="64" t="e">
        <f t="shared" si="7"/>
        <v>#DIV/0!</v>
      </c>
      <c r="F34" s="64">
        <v>0.13</v>
      </c>
      <c r="G34" s="64" t="e">
        <f t="shared" si="8"/>
        <v>#DIV/0!</v>
      </c>
      <c r="H34" s="64">
        <v>97.660000000000082</v>
      </c>
      <c r="I34" s="67">
        <f>DIÁRIO!U23</f>
        <v>0</v>
      </c>
      <c r="J34" s="66">
        <f t="shared" si="3"/>
        <v>0</v>
      </c>
      <c r="K34" s="3" t="e">
        <f t="shared" si="0"/>
        <v>#DIV/0!</v>
      </c>
      <c r="L34" s="43">
        <v>94.57</v>
      </c>
      <c r="M34" s="46">
        <v>98.43</v>
      </c>
      <c r="N34" s="3" t="e">
        <f t="shared" si="1"/>
        <v>#DIV/0!</v>
      </c>
      <c r="O34" s="138">
        <v>102.01799999999999</v>
      </c>
      <c r="P34" s="120">
        <v>106.182</v>
      </c>
      <c r="Q34" s="39"/>
      <c r="R34" s="36">
        <v>61.2</v>
      </c>
      <c r="S34" s="67"/>
      <c r="T34" s="63" t="str">
        <f t="shared" si="4"/>
        <v/>
      </c>
      <c r="U34" s="20">
        <v>103</v>
      </c>
      <c r="V34" s="38" t="str">
        <f t="shared" si="2"/>
        <v/>
      </c>
      <c r="W34" s="74"/>
      <c r="X34" s="66">
        <v>1661</v>
      </c>
      <c r="Y34" s="24"/>
      <c r="Z34" s="24"/>
      <c r="AA34" s="82" t="e">
        <f>DIÁRIO!W23</f>
        <v>#DIV/0!</v>
      </c>
      <c r="AB34" s="82" t="e">
        <f>DIÁRIO!X23</f>
        <v>#DIV/0!</v>
      </c>
      <c r="AC34" s="60"/>
    </row>
    <row r="35" spans="1:29" x14ac:dyDescent="0.25">
      <c r="A35" s="62" t="str">
        <f>IF('Cria e Recria'!L$7="","",A34+7)</f>
        <v/>
      </c>
      <c r="B35" s="19">
        <f t="shared" si="5"/>
        <v>37</v>
      </c>
      <c r="C35" s="39">
        <f>DIÁRIO!S24</f>
        <v>0</v>
      </c>
      <c r="D35" s="71">
        <f t="shared" si="6"/>
        <v>0</v>
      </c>
      <c r="E35" s="64" t="e">
        <f t="shared" si="7"/>
        <v>#DIV/0!</v>
      </c>
      <c r="F35" s="64">
        <v>0.13</v>
      </c>
      <c r="G35" s="64" t="e">
        <f t="shared" si="8"/>
        <v>#DIV/0!</v>
      </c>
      <c r="H35" s="64">
        <v>97.530000000000086</v>
      </c>
      <c r="I35" s="67">
        <f>DIÁRIO!U24</f>
        <v>0</v>
      </c>
      <c r="J35" s="66">
        <f t="shared" si="3"/>
        <v>0</v>
      </c>
      <c r="K35" s="3" t="e">
        <f t="shared" si="0"/>
        <v>#DIV/0!</v>
      </c>
      <c r="L35" s="43">
        <v>94.472000000000008</v>
      </c>
      <c r="M35" s="46">
        <v>98.328000000000003</v>
      </c>
      <c r="N35" s="3" t="e">
        <f t="shared" si="1"/>
        <v>#DIV/0!</v>
      </c>
      <c r="O35" s="138">
        <v>108.58399999999999</v>
      </c>
      <c r="P35" s="120">
        <v>113.01600000000001</v>
      </c>
      <c r="Q35" s="39"/>
      <c r="R35" s="36">
        <v>61.4</v>
      </c>
      <c r="S35" s="67"/>
      <c r="T35" s="63" t="str">
        <f t="shared" si="4"/>
        <v/>
      </c>
      <c r="U35" s="20">
        <v>103</v>
      </c>
      <c r="V35" s="38" t="str">
        <f t="shared" si="2"/>
        <v/>
      </c>
      <c r="W35" s="74"/>
      <c r="X35" s="66">
        <v>1663</v>
      </c>
      <c r="Y35" s="24"/>
      <c r="Z35" s="24"/>
      <c r="AA35" s="82" t="e">
        <f>DIÁRIO!W24</f>
        <v>#DIV/0!</v>
      </c>
      <c r="AB35" s="82" t="e">
        <f>DIÁRIO!X24</f>
        <v>#DIV/0!</v>
      </c>
      <c r="AC35" s="60"/>
    </row>
    <row r="36" spans="1:29" x14ac:dyDescent="0.25">
      <c r="A36" s="62" t="str">
        <f>IF('Cria e Recria'!L$7="","",A35+7)</f>
        <v/>
      </c>
      <c r="B36" s="19">
        <f t="shared" si="5"/>
        <v>38</v>
      </c>
      <c r="C36" s="39">
        <f>DIÁRIO!S25</f>
        <v>0</v>
      </c>
      <c r="D36" s="71">
        <f t="shared" si="6"/>
        <v>0</v>
      </c>
      <c r="E36" s="64" t="e">
        <f t="shared" si="7"/>
        <v>#DIV/0!</v>
      </c>
      <c r="F36" s="64">
        <v>0.13</v>
      </c>
      <c r="G36" s="64" t="e">
        <f t="shared" si="8"/>
        <v>#DIV/0!</v>
      </c>
      <c r="H36" s="64">
        <v>97.400000000000091</v>
      </c>
      <c r="I36" s="67">
        <f>DIÁRIO!U25</f>
        <v>0</v>
      </c>
      <c r="J36" s="66">
        <f t="shared" si="3"/>
        <v>0</v>
      </c>
      <c r="K36" s="3" t="e">
        <f t="shared" si="0"/>
        <v>#DIV/0!</v>
      </c>
      <c r="L36" s="43">
        <v>94.472000000000008</v>
      </c>
      <c r="M36" s="46">
        <v>98.328000000000003</v>
      </c>
      <c r="N36" s="3" t="e">
        <f t="shared" si="1"/>
        <v>#DIV/0!</v>
      </c>
      <c r="O36" s="138">
        <v>115.05200000000001</v>
      </c>
      <c r="P36" s="120">
        <v>119.748</v>
      </c>
      <c r="Q36" s="39"/>
      <c r="R36" s="36">
        <v>61.5</v>
      </c>
      <c r="S36" s="67"/>
      <c r="T36" s="63" t="str">
        <f t="shared" si="4"/>
        <v/>
      </c>
      <c r="U36" s="20">
        <v>103</v>
      </c>
      <c r="V36" s="38" t="str">
        <f t="shared" si="2"/>
        <v/>
      </c>
      <c r="W36" s="74"/>
      <c r="X36" s="66">
        <v>1665</v>
      </c>
      <c r="Y36" s="24"/>
      <c r="Z36" s="24"/>
      <c r="AA36" s="82" t="e">
        <f>DIÁRIO!W25</f>
        <v>#DIV/0!</v>
      </c>
      <c r="AB36" s="82" t="e">
        <f>DIÁRIO!X25</f>
        <v>#DIV/0!</v>
      </c>
      <c r="AC36" s="60"/>
    </row>
    <row r="37" spans="1:29" x14ac:dyDescent="0.25">
      <c r="A37" s="62" t="str">
        <f>IF('Cria e Recria'!L$7="","",A36+7)</f>
        <v/>
      </c>
      <c r="B37" s="19">
        <f t="shared" si="5"/>
        <v>39</v>
      </c>
      <c r="C37" s="39">
        <f>DIÁRIO!S26</f>
        <v>0</v>
      </c>
      <c r="D37" s="71">
        <f t="shared" si="6"/>
        <v>0</v>
      </c>
      <c r="E37" s="64" t="e">
        <f t="shared" si="7"/>
        <v>#DIV/0!</v>
      </c>
      <c r="F37" s="64">
        <v>0.13</v>
      </c>
      <c r="G37" s="64" t="e">
        <f t="shared" si="8"/>
        <v>#DIV/0!</v>
      </c>
      <c r="H37" s="64">
        <v>97.270000000000095</v>
      </c>
      <c r="I37" s="67">
        <f>DIÁRIO!U26</f>
        <v>0</v>
      </c>
      <c r="J37" s="66">
        <f t="shared" si="3"/>
        <v>0</v>
      </c>
      <c r="K37" s="3" t="e">
        <f t="shared" si="0"/>
        <v>#DIV/0!</v>
      </c>
      <c r="L37" s="43">
        <v>94.373999999999995</v>
      </c>
      <c r="M37" s="46">
        <v>98.225999999999999</v>
      </c>
      <c r="N37" s="3" t="e">
        <f t="shared" si="1"/>
        <v>#DIV/0!</v>
      </c>
      <c r="O37" s="138">
        <v>121.61799999999999</v>
      </c>
      <c r="P37" s="120">
        <v>126.58199999999999</v>
      </c>
      <c r="Q37" s="39"/>
      <c r="R37" s="36">
        <v>61.6</v>
      </c>
      <c r="S37" s="67"/>
      <c r="T37" s="63" t="str">
        <f t="shared" si="4"/>
        <v/>
      </c>
      <c r="U37" s="20">
        <v>103</v>
      </c>
      <c r="V37" s="38" t="str">
        <f t="shared" si="2"/>
        <v/>
      </c>
      <c r="W37" s="74"/>
      <c r="X37" s="66">
        <v>1667</v>
      </c>
      <c r="Y37" s="24"/>
      <c r="Z37" s="24"/>
      <c r="AA37" s="82" t="e">
        <f>DIÁRIO!W26</f>
        <v>#DIV/0!</v>
      </c>
      <c r="AB37" s="82" t="e">
        <f>DIÁRIO!X26</f>
        <v>#DIV/0!</v>
      </c>
      <c r="AC37" s="60"/>
    </row>
    <row r="38" spans="1:29" x14ac:dyDescent="0.25">
      <c r="A38" s="62" t="str">
        <f>IF('Cria e Recria'!L$7="","",A37+7)</f>
        <v/>
      </c>
      <c r="B38" s="19">
        <f t="shared" si="5"/>
        <v>40</v>
      </c>
      <c r="C38" s="39">
        <f>DIÁRIO!S27</f>
        <v>0</v>
      </c>
      <c r="D38" s="71">
        <f t="shared" si="6"/>
        <v>0</v>
      </c>
      <c r="E38" s="64" t="e">
        <f t="shared" si="7"/>
        <v>#DIV/0!</v>
      </c>
      <c r="F38" s="64">
        <v>0.13</v>
      </c>
      <c r="G38" s="64" t="e">
        <f t="shared" si="8"/>
        <v>#DIV/0!</v>
      </c>
      <c r="H38" s="64">
        <v>97.1400000000001</v>
      </c>
      <c r="I38" s="67">
        <f>DIÁRIO!U27</f>
        <v>0</v>
      </c>
      <c r="J38" s="66">
        <f t="shared" si="3"/>
        <v>0</v>
      </c>
      <c r="K38" s="3" t="e">
        <f t="shared" si="0"/>
        <v>#DIV/0!</v>
      </c>
      <c r="L38" s="43">
        <v>94.275999999999996</v>
      </c>
      <c r="M38" s="46">
        <v>98.124000000000009</v>
      </c>
      <c r="N38" s="3" t="e">
        <f t="shared" si="1"/>
        <v>#DIV/0!</v>
      </c>
      <c r="O38" s="138">
        <v>128.184</v>
      </c>
      <c r="P38" s="120">
        <v>133.41600000000003</v>
      </c>
      <c r="Q38" s="39"/>
      <c r="R38" s="36">
        <v>61.8</v>
      </c>
      <c r="S38" s="67"/>
      <c r="T38" s="63" t="str">
        <f t="shared" si="4"/>
        <v/>
      </c>
      <c r="U38" s="20">
        <v>103</v>
      </c>
      <c r="V38" s="38" t="str">
        <f t="shared" si="2"/>
        <v/>
      </c>
      <c r="W38" s="74"/>
      <c r="X38" s="66">
        <v>1669</v>
      </c>
      <c r="Y38" s="24"/>
      <c r="Z38" s="24"/>
      <c r="AA38" s="82" t="e">
        <f>DIÁRIO!W27</f>
        <v>#DIV/0!</v>
      </c>
      <c r="AB38" s="82" t="e">
        <f>DIÁRIO!X27</f>
        <v>#DIV/0!</v>
      </c>
      <c r="AC38" s="60"/>
    </row>
    <row r="39" spans="1:29" x14ac:dyDescent="0.25">
      <c r="A39" s="62" t="str">
        <f>IF('Cria e Recria'!L$7="","",A38+7)</f>
        <v/>
      </c>
      <c r="B39" s="19">
        <f t="shared" si="5"/>
        <v>41</v>
      </c>
      <c r="C39" s="39">
        <f>DIÁRIO!S28</f>
        <v>0</v>
      </c>
      <c r="D39" s="71">
        <f t="shared" si="6"/>
        <v>0</v>
      </c>
      <c r="E39" s="64" t="e">
        <f t="shared" si="7"/>
        <v>#DIV/0!</v>
      </c>
      <c r="F39" s="64">
        <v>0.13</v>
      </c>
      <c r="G39" s="64" t="e">
        <f t="shared" si="8"/>
        <v>#DIV/0!</v>
      </c>
      <c r="H39" s="64">
        <v>97.010000000000105</v>
      </c>
      <c r="I39" s="67">
        <f>DIÁRIO!U28</f>
        <v>0</v>
      </c>
      <c r="J39" s="66">
        <f t="shared" si="3"/>
        <v>0</v>
      </c>
      <c r="K39" s="3" t="e">
        <f t="shared" si="0"/>
        <v>#DIV/0!</v>
      </c>
      <c r="L39" s="43">
        <v>94.177999999999997</v>
      </c>
      <c r="M39" s="46">
        <v>98.021999999999991</v>
      </c>
      <c r="N39" s="3" t="e">
        <f t="shared" si="1"/>
        <v>#DIV/0!</v>
      </c>
      <c r="O39" s="138">
        <v>134.65200000000002</v>
      </c>
      <c r="P39" s="120">
        <v>140.148</v>
      </c>
      <c r="Q39" s="39"/>
      <c r="R39" s="36">
        <v>61.9</v>
      </c>
      <c r="S39" s="67"/>
      <c r="T39" s="63" t="str">
        <f t="shared" si="4"/>
        <v/>
      </c>
      <c r="U39" s="20">
        <v>104</v>
      </c>
      <c r="V39" s="38" t="str">
        <f t="shared" si="2"/>
        <v/>
      </c>
      <c r="W39" s="74"/>
      <c r="X39" s="66">
        <v>1671</v>
      </c>
      <c r="Y39" s="24"/>
      <c r="Z39" s="24"/>
      <c r="AA39" s="82" t="e">
        <f>DIÁRIO!W28</f>
        <v>#DIV/0!</v>
      </c>
      <c r="AB39" s="82" t="e">
        <f>DIÁRIO!X28</f>
        <v>#DIV/0!</v>
      </c>
      <c r="AC39" s="60"/>
    </row>
    <row r="40" spans="1:29" x14ac:dyDescent="0.25">
      <c r="A40" s="62" t="str">
        <f>IF('Cria e Recria'!L$7="","",A39+7)</f>
        <v/>
      </c>
      <c r="B40" s="19">
        <f t="shared" si="5"/>
        <v>42</v>
      </c>
      <c r="C40" s="39">
        <f>DIÁRIO!S29</f>
        <v>0</v>
      </c>
      <c r="D40" s="71">
        <f t="shared" si="6"/>
        <v>0</v>
      </c>
      <c r="E40" s="64" t="e">
        <f t="shared" si="7"/>
        <v>#DIV/0!</v>
      </c>
      <c r="F40" s="64">
        <v>0.13</v>
      </c>
      <c r="G40" s="64" t="e">
        <f t="shared" si="8"/>
        <v>#DIV/0!</v>
      </c>
      <c r="H40" s="64">
        <v>96.880000000000109</v>
      </c>
      <c r="I40" s="67">
        <f>DIÁRIO!U29</f>
        <v>0</v>
      </c>
      <c r="J40" s="66">
        <f t="shared" si="3"/>
        <v>0</v>
      </c>
      <c r="K40" s="3" t="e">
        <f t="shared" si="0"/>
        <v>#DIV/0!</v>
      </c>
      <c r="L40" s="43">
        <v>94.08</v>
      </c>
      <c r="M40" s="46">
        <v>97.92</v>
      </c>
      <c r="N40" s="3" t="e">
        <f t="shared" si="1"/>
        <v>#DIV/0!</v>
      </c>
      <c r="O40" s="138">
        <v>141.12</v>
      </c>
      <c r="P40" s="120">
        <v>146.88</v>
      </c>
      <c r="Q40" s="39"/>
      <c r="R40" s="36">
        <v>62</v>
      </c>
      <c r="S40" s="67"/>
      <c r="T40" s="63" t="str">
        <f t="shared" si="4"/>
        <v/>
      </c>
      <c r="U40" s="20">
        <v>104</v>
      </c>
      <c r="V40" s="38" t="str">
        <f t="shared" si="2"/>
        <v/>
      </c>
      <c r="W40" s="74"/>
      <c r="X40" s="66">
        <v>1673</v>
      </c>
      <c r="Y40" s="24"/>
      <c r="Z40" s="24"/>
      <c r="AA40" s="82" t="e">
        <f>DIÁRIO!W29</f>
        <v>#DIV/0!</v>
      </c>
      <c r="AB40" s="82" t="e">
        <f>DIÁRIO!X29</f>
        <v>#DIV/0!</v>
      </c>
      <c r="AC40" s="60"/>
    </row>
    <row r="41" spans="1:29" x14ac:dyDescent="0.25">
      <c r="A41" s="62" t="str">
        <f>IF('Cria e Recria'!L$7="","",A40+7)</f>
        <v/>
      </c>
      <c r="B41" s="19">
        <f t="shared" si="5"/>
        <v>43</v>
      </c>
      <c r="C41" s="39">
        <f>DIÁRIO!S30</f>
        <v>0</v>
      </c>
      <c r="D41" s="71">
        <f t="shared" si="6"/>
        <v>0</v>
      </c>
      <c r="E41" s="64" t="e">
        <f t="shared" si="7"/>
        <v>#DIV/0!</v>
      </c>
      <c r="F41" s="64">
        <v>0.13</v>
      </c>
      <c r="G41" s="64" t="e">
        <f t="shared" si="8"/>
        <v>#DIV/0!</v>
      </c>
      <c r="H41" s="64">
        <v>96.750000000000114</v>
      </c>
      <c r="I41" s="67">
        <f>DIÁRIO!U30</f>
        <v>0</v>
      </c>
      <c r="J41" s="66">
        <f t="shared" si="3"/>
        <v>0</v>
      </c>
      <c r="K41" s="3" t="e">
        <f t="shared" si="0"/>
        <v>#DIV/0!</v>
      </c>
      <c r="L41" s="43">
        <v>93.884</v>
      </c>
      <c r="M41" s="46">
        <v>97.715999999999994</v>
      </c>
      <c r="N41" s="3" t="e">
        <f t="shared" si="1"/>
        <v>#DIV/0!</v>
      </c>
      <c r="O41" s="138">
        <v>147.68599999999998</v>
      </c>
      <c r="P41" s="120">
        <v>153.714</v>
      </c>
      <c r="Q41" s="39"/>
      <c r="R41" s="36">
        <v>62.1</v>
      </c>
      <c r="S41" s="67"/>
      <c r="T41" s="63" t="str">
        <f t="shared" si="4"/>
        <v/>
      </c>
      <c r="U41" s="20">
        <v>104</v>
      </c>
      <c r="V41" s="38" t="str">
        <f t="shared" si="2"/>
        <v/>
      </c>
      <c r="W41" s="74"/>
      <c r="X41" s="66">
        <v>1675</v>
      </c>
      <c r="Y41" s="24"/>
      <c r="Z41" s="24"/>
      <c r="AA41" s="82" t="e">
        <f>DIÁRIO!W30</f>
        <v>#DIV/0!</v>
      </c>
      <c r="AB41" s="82" t="e">
        <f>DIÁRIO!X30</f>
        <v>#DIV/0!</v>
      </c>
      <c r="AC41" s="60"/>
    </row>
    <row r="42" spans="1:29" x14ac:dyDescent="0.25">
      <c r="A42" s="62" t="str">
        <f>IF('Cria e Recria'!L$7="","",A41+7)</f>
        <v/>
      </c>
      <c r="B42" s="19">
        <f t="shared" si="5"/>
        <v>44</v>
      </c>
      <c r="C42" s="39">
        <f>DIÁRIO!S31</f>
        <v>0</v>
      </c>
      <c r="D42" s="71">
        <f t="shared" si="6"/>
        <v>0</v>
      </c>
      <c r="E42" s="64" t="e">
        <f t="shared" si="7"/>
        <v>#DIV/0!</v>
      </c>
      <c r="F42" s="64">
        <v>0.13</v>
      </c>
      <c r="G42" s="64" t="e">
        <f t="shared" si="8"/>
        <v>#DIV/0!</v>
      </c>
      <c r="H42" s="64">
        <v>96.620000000000118</v>
      </c>
      <c r="I42" s="67">
        <f>DIÁRIO!U31</f>
        <v>0</v>
      </c>
      <c r="J42" s="66">
        <f t="shared" si="3"/>
        <v>0</v>
      </c>
      <c r="K42" s="3" t="e">
        <f t="shared" si="0"/>
        <v>#DIV/0!</v>
      </c>
      <c r="L42" s="43">
        <v>93.786000000000001</v>
      </c>
      <c r="M42" s="46">
        <v>97.614000000000004</v>
      </c>
      <c r="N42" s="3" t="e">
        <f t="shared" si="1"/>
        <v>#DIV/0!</v>
      </c>
      <c r="O42" s="138">
        <v>154.154</v>
      </c>
      <c r="P42" s="120">
        <v>160.44600000000003</v>
      </c>
      <c r="Q42" s="39"/>
      <c r="R42" s="36">
        <v>62.2</v>
      </c>
      <c r="S42" s="67"/>
      <c r="T42" s="63" t="str">
        <f t="shared" si="4"/>
        <v/>
      </c>
      <c r="U42" s="20">
        <v>104</v>
      </c>
      <c r="V42" s="38" t="str">
        <f t="shared" si="2"/>
        <v/>
      </c>
      <c r="W42" s="74"/>
      <c r="X42" s="66">
        <v>1677</v>
      </c>
      <c r="Y42" s="24"/>
      <c r="Z42" s="24"/>
      <c r="AA42" s="82" t="e">
        <f>DIÁRIO!W31</f>
        <v>#DIV/0!</v>
      </c>
      <c r="AB42" s="82" t="e">
        <f>DIÁRIO!X31</f>
        <v>#DIV/0!</v>
      </c>
      <c r="AC42" s="60"/>
    </row>
    <row r="43" spans="1:29" x14ac:dyDescent="0.25">
      <c r="A43" s="62" t="str">
        <f>IF('Cria e Recria'!L$7="","",A42+7)</f>
        <v/>
      </c>
      <c r="B43" s="19">
        <f t="shared" si="5"/>
        <v>45</v>
      </c>
      <c r="C43" s="39">
        <f>DIÁRIO!S32</f>
        <v>0</v>
      </c>
      <c r="D43" s="71">
        <f t="shared" si="6"/>
        <v>0</v>
      </c>
      <c r="E43" s="64" t="e">
        <f t="shared" si="7"/>
        <v>#DIV/0!</v>
      </c>
      <c r="F43" s="64">
        <v>0.13</v>
      </c>
      <c r="G43" s="64" t="e">
        <f t="shared" si="8"/>
        <v>#DIV/0!</v>
      </c>
      <c r="H43" s="64">
        <v>96.490000000000123</v>
      </c>
      <c r="I43" s="67">
        <f>DIÁRIO!U32</f>
        <v>0</v>
      </c>
      <c r="J43" s="66">
        <f t="shared" si="3"/>
        <v>0</v>
      </c>
      <c r="K43" s="3" t="e">
        <f t="shared" si="0"/>
        <v>#DIV/0!</v>
      </c>
      <c r="L43" s="43">
        <v>93.59</v>
      </c>
      <c r="M43" s="46">
        <v>97.41</v>
      </c>
      <c r="N43" s="3" t="e">
        <f t="shared" si="1"/>
        <v>#DIV/0!</v>
      </c>
      <c r="O43" s="138">
        <v>160.524</v>
      </c>
      <c r="P43" s="120">
        <v>167.07600000000002</v>
      </c>
      <c r="Q43" s="39"/>
      <c r="R43" s="36">
        <v>62.3</v>
      </c>
      <c r="S43" s="67"/>
      <c r="T43" s="63" t="str">
        <f t="shared" si="4"/>
        <v/>
      </c>
      <c r="U43" s="20">
        <v>104</v>
      </c>
      <c r="V43" s="38" t="str">
        <f t="shared" si="2"/>
        <v/>
      </c>
      <c r="W43" s="74"/>
      <c r="X43" s="66">
        <v>1679</v>
      </c>
      <c r="Y43" s="24"/>
      <c r="Z43" s="24"/>
      <c r="AA43" s="82" t="e">
        <f>DIÁRIO!W32</f>
        <v>#DIV/0!</v>
      </c>
      <c r="AB43" s="82" t="e">
        <f>DIÁRIO!X32</f>
        <v>#DIV/0!</v>
      </c>
      <c r="AC43" s="60"/>
    </row>
    <row r="44" spans="1:29" x14ac:dyDescent="0.25">
      <c r="A44" s="62" t="str">
        <f>IF('Cria e Recria'!L$7="","",A43+7)</f>
        <v/>
      </c>
      <c r="B44" s="19">
        <f t="shared" si="5"/>
        <v>46</v>
      </c>
      <c r="C44" s="39">
        <f>DIÁRIO!S33</f>
        <v>0</v>
      </c>
      <c r="D44" s="71">
        <f t="shared" si="6"/>
        <v>0</v>
      </c>
      <c r="E44" s="64" t="e">
        <f t="shared" si="7"/>
        <v>#DIV/0!</v>
      </c>
      <c r="F44" s="64">
        <v>0.13</v>
      </c>
      <c r="G44" s="64" t="e">
        <f t="shared" si="8"/>
        <v>#DIV/0!</v>
      </c>
      <c r="H44" s="64">
        <v>96.360000000000127</v>
      </c>
      <c r="I44" s="67">
        <f>DIÁRIO!U33</f>
        <v>0</v>
      </c>
      <c r="J44" s="66">
        <f t="shared" si="3"/>
        <v>0</v>
      </c>
      <c r="K44" s="3" t="e">
        <f t="shared" si="0"/>
        <v>#DIV/0!</v>
      </c>
      <c r="L44" s="43">
        <v>93.393999999999991</v>
      </c>
      <c r="M44" s="46">
        <v>97.206000000000003</v>
      </c>
      <c r="N44" s="3" t="e">
        <f t="shared" si="1"/>
        <v>#DIV/0!</v>
      </c>
      <c r="O44" s="138">
        <v>166.99199999999999</v>
      </c>
      <c r="P44" s="120">
        <v>173.80800000000002</v>
      </c>
      <c r="Q44" s="39"/>
      <c r="R44" s="36">
        <v>62.4</v>
      </c>
      <c r="S44" s="67"/>
      <c r="T44" s="63" t="str">
        <f t="shared" si="4"/>
        <v/>
      </c>
      <c r="U44" s="20">
        <v>104</v>
      </c>
      <c r="V44" s="38" t="str">
        <f t="shared" si="2"/>
        <v/>
      </c>
      <c r="W44" s="74"/>
      <c r="X44" s="66">
        <v>1681</v>
      </c>
      <c r="Y44" s="24"/>
      <c r="Z44" s="24"/>
      <c r="AA44" s="82" t="e">
        <f>DIÁRIO!W33</f>
        <v>#DIV/0!</v>
      </c>
      <c r="AB44" s="82" t="e">
        <f>DIÁRIO!X33</f>
        <v>#DIV/0!</v>
      </c>
      <c r="AC44" s="60"/>
    </row>
    <row r="45" spans="1:29" x14ac:dyDescent="0.25">
      <c r="A45" s="62" t="str">
        <f>IF('Cria e Recria'!L$7="","",A44+7)</f>
        <v/>
      </c>
      <c r="B45" s="19">
        <f t="shared" si="5"/>
        <v>47</v>
      </c>
      <c r="C45" s="39">
        <f>DIÁRIO!S34</f>
        <v>0</v>
      </c>
      <c r="D45" s="71">
        <f t="shared" si="6"/>
        <v>0</v>
      </c>
      <c r="E45" s="64" t="e">
        <f t="shared" si="7"/>
        <v>#DIV/0!</v>
      </c>
      <c r="F45" s="64">
        <v>0.13</v>
      </c>
      <c r="G45" s="64" t="e">
        <f t="shared" si="8"/>
        <v>#DIV/0!</v>
      </c>
      <c r="H45" s="64">
        <v>96.230000000000132</v>
      </c>
      <c r="I45" s="67">
        <f>DIÁRIO!U34</f>
        <v>0</v>
      </c>
      <c r="J45" s="66">
        <f t="shared" si="3"/>
        <v>0</v>
      </c>
      <c r="K45" s="3" t="e">
        <f t="shared" si="0"/>
        <v>#DIV/0!</v>
      </c>
      <c r="L45" s="43">
        <v>93.197999999999993</v>
      </c>
      <c r="M45" s="46">
        <v>97.001999999999995</v>
      </c>
      <c r="N45" s="3" t="e">
        <f t="shared" si="1"/>
        <v>#DIV/0!</v>
      </c>
      <c r="O45" s="138">
        <v>173.46</v>
      </c>
      <c r="P45" s="120">
        <v>180.54</v>
      </c>
      <c r="Q45" s="39"/>
      <c r="R45" s="36">
        <v>62.5</v>
      </c>
      <c r="S45" s="67"/>
      <c r="T45" s="63" t="str">
        <f t="shared" si="4"/>
        <v/>
      </c>
      <c r="U45" s="20">
        <v>104</v>
      </c>
      <c r="V45" s="38" t="str">
        <f t="shared" si="2"/>
        <v/>
      </c>
      <c r="W45" s="74"/>
      <c r="X45" s="66">
        <v>1683</v>
      </c>
      <c r="Y45" s="24"/>
      <c r="Z45" s="24"/>
      <c r="AA45" s="82" t="e">
        <f>DIÁRIO!W34</f>
        <v>#DIV/0!</v>
      </c>
      <c r="AB45" s="82" t="e">
        <f>DIÁRIO!X34</f>
        <v>#DIV/0!</v>
      </c>
      <c r="AC45" s="60"/>
    </row>
    <row r="46" spans="1:29" x14ac:dyDescent="0.25">
      <c r="A46" s="62" t="str">
        <f>IF('Cria e Recria'!L$7="","",A45+7)</f>
        <v/>
      </c>
      <c r="B46" s="19">
        <f t="shared" si="5"/>
        <v>48</v>
      </c>
      <c r="C46" s="39">
        <f>DIÁRIO!S35</f>
        <v>0</v>
      </c>
      <c r="D46" s="71">
        <f t="shared" si="6"/>
        <v>0</v>
      </c>
      <c r="E46" s="64" t="e">
        <f t="shared" si="7"/>
        <v>#DIV/0!</v>
      </c>
      <c r="F46" s="64">
        <v>0.13</v>
      </c>
      <c r="G46" s="64" t="e">
        <f t="shared" si="8"/>
        <v>#DIV/0!</v>
      </c>
      <c r="H46" s="64">
        <v>96.100000000000136</v>
      </c>
      <c r="I46" s="67">
        <f>DIÁRIO!U35</f>
        <v>0</v>
      </c>
      <c r="J46" s="66">
        <f t="shared" si="3"/>
        <v>0</v>
      </c>
      <c r="K46" s="3" t="e">
        <f t="shared" si="0"/>
        <v>#DIV/0!</v>
      </c>
      <c r="L46" s="43">
        <v>93.00200000000001</v>
      </c>
      <c r="M46" s="46">
        <v>96.798000000000002</v>
      </c>
      <c r="N46" s="3" t="e">
        <f t="shared" si="1"/>
        <v>#DIV/0!</v>
      </c>
      <c r="O46" s="138">
        <v>179.82999999999998</v>
      </c>
      <c r="P46" s="120">
        <v>187.17000000000002</v>
      </c>
      <c r="Q46" s="39"/>
      <c r="R46" s="36">
        <v>62.6</v>
      </c>
      <c r="S46" s="67"/>
      <c r="T46" s="63" t="str">
        <f t="shared" si="4"/>
        <v/>
      </c>
      <c r="U46" s="20">
        <v>104</v>
      </c>
      <c r="V46" s="38" t="str">
        <f t="shared" si="2"/>
        <v/>
      </c>
      <c r="W46" s="74"/>
      <c r="X46" s="66">
        <v>1685</v>
      </c>
      <c r="Y46" s="24"/>
      <c r="Z46" s="24"/>
      <c r="AA46" s="82" t="e">
        <f>DIÁRIO!W35</f>
        <v>#DIV/0!</v>
      </c>
      <c r="AB46" s="82" t="e">
        <f>DIÁRIO!X35</f>
        <v>#DIV/0!</v>
      </c>
      <c r="AC46" s="60"/>
    </row>
    <row r="47" spans="1:29" x14ac:dyDescent="0.25">
      <c r="A47" s="62" t="str">
        <f>IF('Cria e Recria'!L$7="","",A46+7)</f>
        <v/>
      </c>
      <c r="B47" s="19">
        <f t="shared" si="5"/>
        <v>49</v>
      </c>
      <c r="C47" s="39">
        <f>DIÁRIO!S36</f>
        <v>0</v>
      </c>
      <c r="D47" s="71">
        <f t="shared" si="6"/>
        <v>0</v>
      </c>
      <c r="E47" s="64" t="e">
        <f t="shared" si="7"/>
        <v>#DIV/0!</v>
      </c>
      <c r="F47" s="64">
        <v>0.13</v>
      </c>
      <c r="G47" s="64" t="e">
        <f t="shared" si="8"/>
        <v>#DIV/0!</v>
      </c>
      <c r="H47" s="64">
        <v>95.970000000000141</v>
      </c>
      <c r="I47" s="67">
        <f>DIÁRIO!U36</f>
        <v>0</v>
      </c>
      <c r="J47" s="66">
        <f t="shared" si="3"/>
        <v>0</v>
      </c>
      <c r="K47" s="3" t="e">
        <f t="shared" ref="K47:K78" si="9">IF(I47="","",(I47/D47/7)*100)</f>
        <v>#DIV/0!</v>
      </c>
      <c r="L47" s="43">
        <v>92.805999999999997</v>
      </c>
      <c r="M47" s="46">
        <v>96.594000000000008</v>
      </c>
      <c r="N47" s="3" t="e">
        <f t="shared" ref="N47:N78" si="10">IF(I47="","",J47/$D$16)</f>
        <v>#DIV/0!</v>
      </c>
      <c r="O47" s="138">
        <v>186.2</v>
      </c>
      <c r="P47" s="120">
        <v>193.8</v>
      </c>
      <c r="Q47" s="39"/>
      <c r="R47" s="36">
        <v>62.6</v>
      </c>
      <c r="S47" s="67"/>
      <c r="T47" s="63" t="str">
        <f t="shared" si="4"/>
        <v/>
      </c>
      <c r="U47" s="20">
        <v>104</v>
      </c>
      <c r="V47" s="38" t="str">
        <f t="shared" ref="V47:V78" si="11">IF(S47="","",(S47/I47)*12)</f>
        <v/>
      </c>
      <c r="W47" s="74"/>
      <c r="X47" s="66">
        <v>1687</v>
      </c>
      <c r="Y47" s="24"/>
      <c r="Z47" s="24"/>
      <c r="AA47" s="82" t="e">
        <f>DIÁRIO!W36</f>
        <v>#DIV/0!</v>
      </c>
      <c r="AB47" s="82" t="e">
        <f>DIÁRIO!X36</f>
        <v>#DIV/0!</v>
      </c>
      <c r="AC47" s="60"/>
    </row>
    <row r="48" spans="1:29" x14ac:dyDescent="0.25">
      <c r="A48" s="62" t="str">
        <f>IF('Cria e Recria'!L$7="","",A47+7)</f>
        <v/>
      </c>
      <c r="B48" s="19">
        <f t="shared" si="5"/>
        <v>50</v>
      </c>
      <c r="C48" s="39">
        <f>DIÁRIO!S37</f>
        <v>0</v>
      </c>
      <c r="D48" s="71">
        <f t="shared" si="6"/>
        <v>0</v>
      </c>
      <c r="E48" s="64" t="e">
        <f t="shared" si="7"/>
        <v>#DIV/0!</v>
      </c>
      <c r="F48" s="64">
        <v>0.13</v>
      </c>
      <c r="G48" s="64" t="e">
        <f t="shared" si="8"/>
        <v>#DIV/0!</v>
      </c>
      <c r="H48" s="64">
        <v>95.840000000000146</v>
      </c>
      <c r="I48" s="67">
        <f>DIÁRIO!U37</f>
        <v>0</v>
      </c>
      <c r="J48" s="66">
        <f t="shared" si="3"/>
        <v>0</v>
      </c>
      <c r="K48" s="3" t="e">
        <f t="shared" si="9"/>
        <v>#DIV/0!</v>
      </c>
      <c r="L48" s="43">
        <v>92.512</v>
      </c>
      <c r="M48" s="46">
        <v>96.288000000000011</v>
      </c>
      <c r="N48" s="3" t="e">
        <f t="shared" si="10"/>
        <v>#DIV/0!</v>
      </c>
      <c r="O48" s="138">
        <v>192.57</v>
      </c>
      <c r="P48" s="120">
        <v>200.43</v>
      </c>
      <c r="Q48" s="39"/>
      <c r="R48" s="36">
        <v>62.7</v>
      </c>
      <c r="S48" s="67"/>
      <c r="T48" s="63" t="str">
        <f t="shared" si="4"/>
        <v/>
      </c>
      <c r="U48" s="20">
        <v>104</v>
      </c>
      <c r="V48" s="38" t="str">
        <f t="shared" si="11"/>
        <v/>
      </c>
      <c r="W48" s="74"/>
      <c r="X48" s="66">
        <v>1689</v>
      </c>
      <c r="Y48" s="24"/>
      <c r="Z48" s="24"/>
      <c r="AA48" s="82" t="e">
        <f>DIÁRIO!W37</f>
        <v>#DIV/0!</v>
      </c>
      <c r="AB48" s="82" t="e">
        <f>DIÁRIO!X37</f>
        <v>#DIV/0!</v>
      </c>
      <c r="AC48" s="60"/>
    </row>
    <row r="49" spans="1:29" x14ac:dyDescent="0.25">
      <c r="A49" s="62" t="str">
        <f>IF('Cria e Recria'!L$7="","",A48+7)</f>
        <v/>
      </c>
      <c r="B49" s="19">
        <f t="shared" si="5"/>
        <v>51</v>
      </c>
      <c r="C49" s="39">
        <f>DIÁRIO!S38</f>
        <v>0</v>
      </c>
      <c r="D49" s="71">
        <f t="shared" si="6"/>
        <v>0</v>
      </c>
      <c r="E49" s="64" t="e">
        <f t="shared" si="7"/>
        <v>#DIV/0!</v>
      </c>
      <c r="F49" s="64">
        <v>0.13</v>
      </c>
      <c r="G49" s="64" t="e">
        <f t="shared" si="8"/>
        <v>#DIV/0!</v>
      </c>
      <c r="H49" s="64">
        <v>95.71000000000015</v>
      </c>
      <c r="I49" s="67">
        <f>DIÁRIO!U38</f>
        <v>0</v>
      </c>
      <c r="J49" s="66">
        <f t="shared" si="3"/>
        <v>0</v>
      </c>
      <c r="K49" s="3" t="e">
        <f t="shared" si="9"/>
        <v>#DIV/0!</v>
      </c>
      <c r="L49" s="43">
        <v>92.316000000000003</v>
      </c>
      <c r="M49" s="46">
        <v>96.084000000000003</v>
      </c>
      <c r="N49" s="3" t="e">
        <f t="shared" si="10"/>
        <v>#DIV/0!</v>
      </c>
      <c r="O49" s="138">
        <v>198.84200000000001</v>
      </c>
      <c r="P49" s="120">
        <v>206.958</v>
      </c>
      <c r="Q49" s="39"/>
      <c r="R49" s="36">
        <v>62.8</v>
      </c>
      <c r="S49" s="67"/>
      <c r="T49" s="63" t="str">
        <f t="shared" ref="T49:T80" si="12">IF(S49="","",(S49/D49/7)*1000)</f>
        <v/>
      </c>
      <c r="U49" s="20">
        <v>104</v>
      </c>
      <c r="V49" s="38" t="str">
        <f t="shared" si="11"/>
        <v/>
      </c>
      <c r="W49" s="74"/>
      <c r="X49" s="66">
        <v>1691</v>
      </c>
      <c r="Y49" s="24"/>
      <c r="Z49" s="24"/>
      <c r="AA49" s="82" t="e">
        <f>DIÁRIO!W38</f>
        <v>#DIV/0!</v>
      </c>
      <c r="AB49" s="82" t="e">
        <f>DIÁRIO!X38</f>
        <v>#DIV/0!</v>
      </c>
      <c r="AC49" s="60"/>
    </row>
    <row r="50" spans="1:29" x14ac:dyDescent="0.25">
      <c r="A50" s="62" t="str">
        <f>IF('Cria e Recria'!L$7="","",A49+7)</f>
        <v/>
      </c>
      <c r="B50" s="19">
        <f t="shared" ref="B50:B81" si="13">B49+1</f>
        <v>52</v>
      </c>
      <c r="C50" s="39">
        <f>DIÁRIO!S39</f>
        <v>0</v>
      </c>
      <c r="D50" s="71">
        <f t="shared" si="6"/>
        <v>0</v>
      </c>
      <c r="E50" s="64" t="e">
        <f t="shared" si="7"/>
        <v>#DIV/0!</v>
      </c>
      <c r="F50" s="64">
        <v>0.13</v>
      </c>
      <c r="G50" s="64" t="e">
        <f t="shared" si="8"/>
        <v>#DIV/0!</v>
      </c>
      <c r="H50" s="64">
        <v>95.580000000000155</v>
      </c>
      <c r="I50" s="67">
        <f>DIÁRIO!U39</f>
        <v>0</v>
      </c>
      <c r="J50" s="66">
        <f t="shared" si="3"/>
        <v>0</v>
      </c>
      <c r="K50" s="3" t="e">
        <f t="shared" si="9"/>
        <v>#DIV/0!</v>
      </c>
      <c r="L50" s="43">
        <v>92.12</v>
      </c>
      <c r="M50" s="46">
        <v>95.88</v>
      </c>
      <c r="N50" s="3" t="e">
        <f t="shared" si="10"/>
        <v>#DIV/0!</v>
      </c>
      <c r="O50" s="138">
        <v>205.21199999999999</v>
      </c>
      <c r="P50" s="120">
        <v>213.58800000000002</v>
      </c>
      <c r="Q50" s="39"/>
      <c r="R50" s="36">
        <v>62.9</v>
      </c>
      <c r="S50" s="67"/>
      <c r="T50" s="63" t="str">
        <f t="shared" si="12"/>
        <v/>
      </c>
      <c r="U50" s="20">
        <v>104</v>
      </c>
      <c r="V50" s="38" t="str">
        <f t="shared" si="11"/>
        <v/>
      </c>
      <c r="W50" s="74"/>
      <c r="X50" s="66">
        <v>1693</v>
      </c>
      <c r="Y50" s="24"/>
      <c r="Z50" s="24"/>
      <c r="AA50" s="82" t="e">
        <f>DIÁRIO!W39</f>
        <v>#DIV/0!</v>
      </c>
      <c r="AB50" s="82" t="e">
        <f>DIÁRIO!X39</f>
        <v>#DIV/0!</v>
      </c>
      <c r="AC50" s="60"/>
    </row>
    <row r="51" spans="1:29" x14ac:dyDescent="0.25">
      <c r="A51" s="62" t="str">
        <f>IF('Cria e Recria'!L$7="","",A50+7)</f>
        <v/>
      </c>
      <c r="B51" s="19">
        <f t="shared" si="13"/>
        <v>53</v>
      </c>
      <c r="C51" s="39">
        <f>DIÁRIO!S40</f>
        <v>0</v>
      </c>
      <c r="D51" s="71">
        <f t="shared" si="6"/>
        <v>0</v>
      </c>
      <c r="E51" s="64" t="e">
        <f t="shared" si="7"/>
        <v>#DIV/0!</v>
      </c>
      <c r="F51" s="64">
        <v>0.13</v>
      </c>
      <c r="G51" s="64" t="e">
        <f t="shared" si="8"/>
        <v>#DIV/0!</v>
      </c>
      <c r="H51" s="64">
        <v>95.450000000000159</v>
      </c>
      <c r="I51" s="67">
        <f>DIÁRIO!U40</f>
        <v>0</v>
      </c>
      <c r="J51" s="66">
        <f t="shared" si="3"/>
        <v>0</v>
      </c>
      <c r="K51" s="3" t="e">
        <f t="shared" si="9"/>
        <v>#DIV/0!</v>
      </c>
      <c r="L51" s="43">
        <v>91.826000000000008</v>
      </c>
      <c r="M51" s="46">
        <v>95.573999999999998</v>
      </c>
      <c r="N51" s="3" t="e">
        <f t="shared" si="10"/>
        <v>#DIV/0!</v>
      </c>
      <c r="O51" s="138">
        <v>211.48400000000001</v>
      </c>
      <c r="P51" s="120">
        <v>220.11600000000001</v>
      </c>
      <c r="Q51" s="39"/>
      <c r="R51" s="36">
        <v>62.9</v>
      </c>
      <c r="S51" s="67"/>
      <c r="T51" s="63" t="str">
        <f t="shared" si="12"/>
        <v/>
      </c>
      <c r="U51" s="20">
        <v>104</v>
      </c>
      <c r="V51" s="38" t="str">
        <f t="shared" si="11"/>
        <v/>
      </c>
      <c r="W51" s="74"/>
      <c r="X51" s="66">
        <v>1695</v>
      </c>
      <c r="Y51" s="24"/>
      <c r="Z51" s="24"/>
      <c r="AA51" s="82" t="e">
        <f>DIÁRIO!W40</f>
        <v>#DIV/0!</v>
      </c>
      <c r="AB51" s="82" t="e">
        <f>DIÁRIO!X40</f>
        <v>#DIV/0!</v>
      </c>
      <c r="AC51" s="60"/>
    </row>
    <row r="52" spans="1:29" x14ac:dyDescent="0.25">
      <c r="A52" s="62" t="str">
        <f>IF('Cria e Recria'!L$7="","",A51+7)</f>
        <v/>
      </c>
      <c r="B52" s="19">
        <f t="shared" si="13"/>
        <v>54</v>
      </c>
      <c r="C52" s="39">
        <f>DIÁRIO!S41</f>
        <v>0</v>
      </c>
      <c r="D52" s="71">
        <f t="shared" si="6"/>
        <v>0</v>
      </c>
      <c r="E52" s="64" t="e">
        <f t="shared" si="7"/>
        <v>#DIV/0!</v>
      </c>
      <c r="F52" s="64">
        <v>0.13</v>
      </c>
      <c r="G52" s="64" t="e">
        <f t="shared" si="8"/>
        <v>#DIV/0!</v>
      </c>
      <c r="H52" s="64">
        <v>95.320000000000164</v>
      </c>
      <c r="I52" s="67">
        <f>DIÁRIO!U41</f>
        <v>0</v>
      </c>
      <c r="J52" s="66">
        <f t="shared" si="3"/>
        <v>0</v>
      </c>
      <c r="K52" s="3" t="e">
        <f t="shared" si="9"/>
        <v>#DIV/0!</v>
      </c>
      <c r="L52" s="43">
        <v>91.532000000000011</v>
      </c>
      <c r="M52" s="46">
        <v>95.268000000000001</v>
      </c>
      <c r="N52" s="3" t="e">
        <f t="shared" si="10"/>
        <v>#DIV/0!</v>
      </c>
      <c r="O52" s="138">
        <v>217.75599999999997</v>
      </c>
      <c r="P52" s="120">
        <v>226.64400000000001</v>
      </c>
      <c r="Q52" s="39"/>
      <c r="R52" s="36">
        <v>63</v>
      </c>
      <c r="S52" s="67"/>
      <c r="T52" s="63" t="str">
        <f t="shared" si="12"/>
        <v/>
      </c>
      <c r="U52" s="20">
        <v>104</v>
      </c>
      <c r="V52" s="38" t="str">
        <f t="shared" si="11"/>
        <v/>
      </c>
      <c r="W52" s="74"/>
      <c r="X52" s="66">
        <v>1697</v>
      </c>
      <c r="Y52" s="24"/>
      <c r="Z52" s="24"/>
      <c r="AA52" s="82" t="e">
        <f>DIÁRIO!W41</f>
        <v>#DIV/0!</v>
      </c>
      <c r="AB52" s="82" t="e">
        <f>DIÁRIO!X41</f>
        <v>#DIV/0!</v>
      </c>
      <c r="AC52" s="60"/>
    </row>
    <row r="53" spans="1:29" x14ac:dyDescent="0.25">
      <c r="A53" s="62" t="str">
        <f>IF('Cria e Recria'!L$7="","",A52+7)</f>
        <v/>
      </c>
      <c r="B53" s="19">
        <f t="shared" si="13"/>
        <v>55</v>
      </c>
      <c r="C53" s="39">
        <f>DIÁRIO!S42</f>
        <v>0</v>
      </c>
      <c r="D53" s="71">
        <f t="shared" si="6"/>
        <v>0</v>
      </c>
      <c r="E53" s="64" t="e">
        <f t="shared" si="7"/>
        <v>#DIV/0!</v>
      </c>
      <c r="F53" s="64">
        <v>0.13</v>
      </c>
      <c r="G53" s="64" t="e">
        <f t="shared" si="8"/>
        <v>#DIV/0!</v>
      </c>
      <c r="H53" s="64">
        <v>95.190000000000168</v>
      </c>
      <c r="I53" s="67">
        <f>DIÁRIO!U42</f>
        <v>0</v>
      </c>
      <c r="J53" s="66">
        <f t="shared" si="3"/>
        <v>0</v>
      </c>
      <c r="K53" s="3" t="e">
        <f t="shared" si="9"/>
        <v>#DIV/0!</v>
      </c>
      <c r="L53" s="43">
        <v>91.335999999999999</v>
      </c>
      <c r="M53" s="46">
        <v>95.064000000000007</v>
      </c>
      <c r="N53" s="3" t="e">
        <f t="shared" si="10"/>
        <v>#DIV/0!</v>
      </c>
      <c r="O53" s="138">
        <v>224.02799999999999</v>
      </c>
      <c r="P53" s="120">
        <v>233.172</v>
      </c>
      <c r="Q53" s="39"/>
      <c r="R53" s="36">
        <v>63</v>
      </c>
      <c r="S53" s="67"/>
      <c r="T53" s="63" t="str">
        <f t="shared" si="12"/>
        <v/>
      </c>
      <c r="U53" s="20">
        <v>104</v>
      </c>
      <c r="V53" s="38" t="str">
        <f t="shared" si="11"/>
        <v/>
      </c>
      <c r="W53" s="74"/>
      <c r="X53" s="66">
        <v>1699</v>
      </c>
      <c r="Y53" s="24"/>
      <c r="Z53" s="24"/>
      <c r="AA53" s="82" t="e">
        <f>DIÁRIO!W42</f>
        <v>#DIV/0!</v>
      </c>
      <c r="AB53" s="82" t="e">
        <f>DIÁRIO!X42</f>
        <v>#DIV/0!</v>
      </c>
      <c r="AC53" s="60"/>
    </row>
    <row r="54" spans="1:29" x14ac:dyDescent="0.25">
      <c r="A54" s="62" t="str">
        <f>IF('Cria e Recria'!L$7="","",A53+7)</f>
        <v/>
      </c>
      <c r="B54" s="19">
        <f t="shared" si="13"/>
        <v>56</v>
      </c>
      <c r="C54" s="39">
        <f>DIÁRIO!S43</f>
        <v>0</v>
      </c>
      <c r="D54" s="71">
        <f t="shared" si="6"/>
        <v>0</v>
      </c>
      <c r="E54" s="64" t="e">
        <f t="shared" si="7"/>
        <v>#DIV/0!</v>
      </c>
      <c r="F54" s="64">
        <v>0.13</v>
      </c>
      <c r="G54" s="64" t="e">
        <f t="shared" si="8"/>
        <v>#DIV/0!</v>
      </c>
      <c r="H54" s="64">
        <v>95.060000000000173</v>
      </c>
      <c r="I54" s="67">
        <f>DIÁRIO!U43</f>
        <v>0</v>
      </c>
      <c r="J54" s="66">
        <f t="shared" si="3"/>
        <v>0</v>
      </c>
      <c r="K54" s="3" t="e">
        <f t="shared" si="9"/>
        <v>#DIV/0!</v>
      </c>
      <c r="L54" s="43">
        <v>91.042000000000002</v>
      </c>
      <c r="M54" s="46">
        <v>94.75800000000001</v>
      </c>
      <c r="N54" s="3" t="e">
        <f t="shared" si="10"/>
        <v>#DIV/0!</v>
      </c>
      <c r="O54" s="138">
        <v>230.202</v>
      </c>
      <c r="P54" s="120">
        <v>239.59800000000001</v>
      </c>
      <c r="Q54" s="39"/>
      <c r="R54" s="36">
        <v>63.1</v>
      </c>
      <c r="S54" s="67"/>
      <c r="T54" s="63" t="str">
        <f t="shared" si="12"/>
        <v/>
      </c>
      <c r="U54" s="20">
        <v>104</v>
      </c>
      <c r="V54" s="38" t="str">
        <f t="shared" si="11"/>
        <v/>
      </c>
      <c r="W54" s="74"/>
      <c r="X54" s="66">
        <v>1701</v>
      </c>
      <c r="Y54" s="24"/>
      <c r="Z54" s="24"/>
      <c r="AA54" s="82" t="e">
        <f>DIÁRIO!W43</f>
        <v>#DIV/0!</v>
      </c>
      <c r="AB54" s="82" t="e">
        <f>DIÁRIO!X43</f>
        <v>#DIV/0!</v>
      </c>
      <c r="AC54" s="60"/>
    </row>
    <row r="55" spans="1:29" x14ac:dyDescent="0.25">
      <c r="A55" s="62" t="str">
        <f>IF('Cria e Recria'!L$7="","",A54+7)</f>
        <v/>
      </c>
      <c r="B55" s="19">
        <f t="shared" si="13"/>
        <v>57</v>
      </c>
      <c r="C55" s="39">
        <f>DIÁRIO!S44</f>
        <v>0</v>
      </c>
      <c r="D55" s="71">
        <f t="shared" si="6"/>
        <v>0</v>
      </c>
      <c r="E55" s="64" t="e">
        <f t="shared" si="7"/>
        <v>#DIV/0!</v>
      </c>
      <c r="F55" s="64">
        <v>0.13</v>
      </c>
      <c r="G55" s="64" t="e">
        <f t="shared" si="8"/>
        <v>#DIV/0!</v>
      </c>
      <c r="H55" s="64">
        <v>94.930000000000177</v>
      </c>
      <c r="I55" s="67">
        <f>DIÁRIO!U44</f>
        <v>0</v>
      </c>
      <c r="J55" s="66">
        <f t="shared" si="3"/>
        <v>0</v>
      </c>
      <c r="K55" s="3" t="e">
        <f t="shared" si="9"/>
        <v>#DIV/0!</v>
      </c>
      <c r="L55" s="43">
        <v>90.74799999999999</v>
      </c>
      <c r="M55" s="46">
        <v>94.451999999999998</v>
      </c>
      <c r="N55" s="3" t="e">
        <f t="shared" si="10"/>
        <v>#DIV/0!</v>
      </c>
      <c r="O55" s="138">
        <v>236.37599999999998</v>
      </c>
      <c r="P55" s="120">
        <v>246.024</v>
      </c>
      <c r="Q55" s="39"/>
      <c r="R55" s="36">
        <v>63.1</v>
      </c>
      <c r="S55" s="67"/>
      <c r="T55" s="63" t="str">
        <f t="shared" si="12"/>
        <v/>
      </c>
      <c r="U55" s="20">
        <v>104</v>
      </c>
      <c r="V55" s="38" t="str">
        <f t="shared" si="11"/>
        <v/>
      </c>
      <c r="W55" s="74"/>
      <c r="X55" s="66">
        <v>1702</v>
      </c>
      <c r="Y55" s="24"/>
      <c r="Z55" s="24"/>
      <c r="AA55" s="82" t="e">
        <f>DIÁRIO!W44</f>
        <v>#DIV/0!</v>
      </c>
      <c r="AB55" s="82" t="e">
        <f>DIÁRIO!X44</f>
        <v>#DIV/0!</v>
      </c>
      <c r="AC55" s="60"/>
    </row>
    <row r="56" spans="1:29" x14ac:dyDescent="0.25">
      <c r="A56" s="62" t="str">
        <f>IF('Cria e Recria'!L$7="","",A55+7)</f>
        <v/>
      </c>
      <c r="B56" s="19">
        <f t="shared" si="13"/>
        <v>58</v>
      </c>
      <c r="C56" s="39">
        <f>DIÁRIO!S45</f>
        <v>0</v>
      </c>
      <c r="D56" s="71">
        <f t="shared" si="6"/>
        <v>0</v>
      </c>
      <c r="E56" s="64" t="e">
        <f t="shared" si="7"/>
        <v>#DIV/0!</v>
      </c>
      <c r="F56" s="64">
        <v>0.13</v>
      </c>
      <c r="G56" s="64" t="e">
        <f t="shared" si="8"/>
        <v>#DIV/0!</v>
      </c>
      <c r="H56" s="64">
        <v>94.800000000000182</v>
      </c>
      <c r="I56" s="67">
        <f>DIÁRIO!U45</f>
        <v>0</v>
      </c>
      <c r="J56" s="66">
        <f t="shared" si="3"/>
        <v>0</v>
      </c>
      <c r="K56" s="3" t="e">
        <f t="shared" si="9"/>
        <v>#DIV/0!</v>
      </c>
      <c r="L56" s="43">
        <v>90.453999999999994</v>
      </c>
      <c r="M56" s="46">
        <v>94.146000000000001</v>
      </c>
      <c r="N56" s="3" t="e">
        <f t="shared" si="10"/>
        <v>#DIV/0!</v>
      </c>
      <c r="O56" s="138">
        <v>242.54999999999998</v>
      </c>
      <c r="P56" s="120">
        <v>252.45000000000002</v>
      </c>
      <c r="Q56" s="39"/>
      <c r="R56" s="36">
        <v>63.2</v>
      </c>
      <c r="S56" s="67"/>
      <c r="T56" s="63" t="str">
        <f t="shared" si="12"/>
        <v/>
      </c>
      <c r="U56" s="20">
        <v>104</v>
      </c>
      <c r="V56" s="38" t="str">
        <f t="shared" si="11"/>
        <v/>
      </c>
      <c r="W56" s="74"/>
      <c r="X56" s="66">
        <v>1703</v>
      </c>
      <c r="Y56" s="24"/>
      <c r="Z56" s="24"/>
      <c r="AA56" s="82" t="e">
        <f>DIÁRIO!W45</f>
        <v>#DIV/0!</v>
      </c>
      <c r="AB56" s="82" t="e">
        <f>DIÁRIO!X45</f>
        <v>#DIV/0!</v>
      </c>
      <c r="AC56" s="65"/>
    </row>
    <row r="57" spans="1:29" x14ac:dyDescent="0.25">
      <c r="A57" s="62" t="str">
        <f>IF('Cria e Recria'!L$7="","",A56+7)</f>
        <v/>
      </c>
      <c r="B57" s="19">
        <f t="shared" si="13"/>
        <v>59</v>
      </c>
      <c r="C57" s="39">
        <f>DIÁRIO!S46</f>
        <v>0</v>
      </c>
      <c r="D57" s="71">
        <f t="shared" si="6"/>
        <v>0</v>
      </c>
      <c r="E57" s="64" t="e">
        <f t="shared" si="7"/>
        <v>#DIV/0!</v>
      </c>
      <c r="F57" s="64">
        <v>0.13</v>
      </c>
      <c r="G57" s="64" t="e">
        <f t="shared" si="8"/>
        <v>#DIV/0!</v>
      </c>
      <c r="H57" s="64">
        <v>94.670000000000186</v>
      </c>
      <c r="I57" s="67">
        <f>DIÁRIO!U46</f>
        <v>0</v>
      </c>
      <c r="J57" s="66">
        <f t="shared" si="3"/>
        <v>0</v>
      </c>
      <c r="K57" s="3" t="e">
        <f t="shared" si="9"/>
        <v>#DIV/0!</v>
      </c>
      <c r="L57" s="43">
        <v>90.16</v>
      </c>
      <c r="M57" s="46">
        <v>93.84</v>
      </c>
      <c r="N57" s="3" t="e">
        <f t="shared" si="10"/>
        <v>#DIV/0!</v>
      </c>
      <c r="O57" s="138">
        <v>248.72400000000002</v>
      </c>
      <c r="P57" s="120">
        <v>258.87600000000003</v>
      </c>
      <c r="Q57" s="39"/>
      <c r="R57" s="36">
        <v>63.2</v>
      </c>
      <c r="S57" s="67"/>
      <c r="T57" s="63" t="str">
        <f t="shared" si="12"/>
        <v/>
      </c>
      <c r="U57" s="20">
        <v>104</v>
      </c>
      <c r="V57" s="38" t="str">
        <f t="shared" si="11"/>
        <v/>
      </c>
      <c r="W57" s="74"/>
      <c r="X57" s="66">
        <v>1704</v>
      </c>
      <c r="Y57" s="24"/>
      <c r="Z57" s="24"/>
      <c r="AA57" s="82" t="e">
        <f>DIÁRIO!W46</f>
        <v>#DIV/0!</v>
      </c>
      <c r="AB57" s="82" t="e">
        <f>DIÁRIO!X46</f>
        <v>#DIV/0!</v>
      </c>
      <c r="AC57" s="60"/>
    </row>
    <row r="58" spans="1:29" x14ac:dyDescent="0.25">
      <c r="A58" s="62" t="str">
        <f>IF('Cria e Recria'!L$7="","",A57+7)</f>
        <v/>
      </c>
      <c r="B58" s="19">
        <f t="shared" si="13"/>
        <v>60</v>
      </c>
      <c r="C58" s="39">
        <f>DIÁRIO!S47</f>
        <v>0</v>
      </c>
      <c r="D58" s="71">
        <f t="shared" si="6"/>
        <v>0</v>
      </c>
      <c r="E58" s="64" t="e">
        <f t="shared" si="7"/>
        <v>#DIV/0!</v>
      </c>
      <c r="F58" s="64">
        <v>0.13</v>
      </c>
      <c r="G58" s="64" t="e">
        <f t="shared" si="8"/>
        <v>#DIV/0!</v>
      </c>
      <c r="H58" s="64">
        <v>94.540000000000191</v>
      </c>
      <c r="I58" s="67">
        <f>DIÁRIO!U47</f>
        <v>0</v>
      </c>
      <c r="J58" s="66">
        <f t="shared" si="3"/>
        <v>0</v>
      </c>
      <c r="K58" s="3" t="e">
        <f t="shared" si="9"/>
        <v>#DIV/0!</v>
      </c>
      <c r="L58" s="43">
        <v>89.866</v>
      </c>
      <c r="M58" s="46">
        <v>93.534000000000006</v>
      </c>
      <c r="N58" s="3" t="e">
        <f t="shared" si="10"/>
        <v>#DIV/0!</v>
      </c>
      <c r="O58" s="138">
        <v>254.79999999999998</v>
      </c>
      <c r="P58" s="120">
        <v>265.2</v>
      </c>
      <c r="Q58" s="39"/>
      <c r="R58" s="36">
        <v>63.3</v>
      </c>
      <c r="S58" s="67"/>
      <c r="T58" s="63" t="str">
        <f t="shared" si="12"/>
        <v/>
      </c>
      <c r="U58" s="20">
        <v>104</v>
      </c>
      <c r="V58" s="38" t="str">
        <f t="shared" si="11"/>
        <v/>
      </c>
      <c r="W58" s="74"/>
      <c r="X58" s="66">
        <v>1704</v>
      </c>
      <c r="Y58" s="24"/>
      <c r="Z58" s="24"/>
      <c r="AA58" s="82" t="e">
        <f>DIÁRIO!W47</f>
        <v>#DIV/0!</v>
      </c>
      <c r="AB58" s="82" t="e">
        <f>DIÁRIO!X47</f>
        <v>#DIV/0!</v>
      </c>
      <c r="AC58" s="60"/>
    </row>
    <row r="59" spans="1:29" x14ac:dyDescent="0.25">
      <c r="A59" s="62" t="str">
        <f>IF('Cria e Recria'!L$7="","",A58+7)</f>
        <v/>
      </c>
      <c r="B59" s="19">
        <f t="shared" si="13"/>
        <v>61</v>
      </c>
      <c r="C59" s="39">
        <f>DIÁRIO!S48</f>
        <v>0</v>
      </c>
      <c r="D59" s="71">
        <f t="shared" si="6"/>
        <v>0</v>
      </c>
      <c r="E59" s="64" t="e">
        <f t="shared" si="7"/>
        <v>#DIV/0!</v>
      </c>
      <c r="F59" s="64">
        <v>0.13</v>
      </c>
      <c r="G59" s="64" t="e">
        <f t="shared" si="8"/>
        <v>#DIV/0!</v>
      </c>
      <c r="H59" s="64">
        <v>94.410000000000196</v>
      </c>
      <c r="I59" s="67">
        <f>DIÁRIO!U48</f>
        <v>0</v>
      </c>
      <c r="J59" s="66">
        <f t="shared" si="3"/>
        <v>0</v>
      </c>
      <c r="K59" s="3" t="e">
        <f t="shared" si="9"/>
        <v>#DIV/0!</v>
      </c>
      <c r="L59" s="43">
        <v>89.47399999999999</v>
      </c>
      <c r="M59" s="46">
        <v>93.126000000000005</v>
      </c>
      <c r="N59" s="3" t="e">
        <f t="shared" si="10"/>
        <v>#DIV/0!</v>
      </c>
      <c r="O59" s="138">
        <v>260.87599999999998</v>
      </c>
      <c r="P59" s="120">
        <v>271.524</v>
      </c>
      <c r="Q59" s="39"/>
      <c r="R59" s="36">
        <v>63.3</v>
      </c>
      <c r="S59" s="67"/>
      <c r="T59" s="63" t="str">
        <f t="shared" si="12"/>
        <v/>
      </c>
      <c r="U59" s="20">
        <v>104</v>
      </c>
      <c r="V59" s="38" t="str">
        <f t="shared" si="11"/>
        <v/>
      </c>
      <c r="W59" s="74"/>
      <c r="X59" s="66">
        <v>1705</v>
      </c>
      <c r="Y59" s="24"/>
      <c r="Z59" s="24"/>
      <c r="AA59" s="82" t="e">
        <f>DIÁRIO!W48</f>
        <v>#DIV/0!</v>
      </c>
      <c r="AB59" s="82" t="e">
        <f>DIÁRIO!X48</f>
        <v>#DIV/0!</v>
      </c>
      <c r="AC59" s="60"/>
    </row>
    <row r="60" spans="1:29" x14ac:dyDescent="0.25">
      <c r="A60" s="62" t="str">
        <f>IF('Cria e Recria'!L$7="","",A59+7)</f>
        <v/>
      </c>
      <c r="B60" s="19">
        <f t="shared" si="13"/>
        <v>62</v>
      </c>
      <c r="C60" s="39">
        <f>DIÁRIO!S49</f>
        <v>0</v>
      </c>
      <c r="D60" s="71">
        <f t="shared" si="6"/>
        <v>0</v>
      </c>
      <c r="E60" s="64" t="e">
        <f t="shared" si="7"/>
        <v>#DIV/0!</v>
      </c>
      <c r="F60" s="64">
        <v>0.13</v>
      </c>
      <c r="G60" s="64" t="e">
        <f t="shared" si="8"/>
        <v>#DIV/0!</v>
      </c>
      <c r="H60" s="64">
        <v>94.2800000000002</v>
      </c>
      <c r="I60" s="67">
        <f>DIÁRIO!U49</f>
        <v>0</v>
      </c>
      <c r="J60" s="66">
        <f t="shared" si="3"/>
        <v>0</v>
      </c>
      <c r="K60" s="3" t="e">
        <f t="shared" si="9"/>
        <v>#DIV/0!</v>
      </c>
      <c r="L60" s="43">
        <v>89.179999999999993</v>
      </c>
      <c r="M60" s="46">
        <v>92.820000000000007</v>
      </c>
      <c r="N60" s="3" t="e">
        <f t="shared" si="10"/>
        <v>#DIV/0!</v>
      </c>
      <c r="O60" s="138">
        <v>266.952</v>
      </c>
      <c r="P60" s="120">
        <v>277.84799999999996</v>
      </c>
      <c r="Q60" s="39"/>
      <c r="R60" s="36">
        <v>63.4</v>
      </c>
      <c r="S60" s="67"/>
      <c r="T60" s="63" t="str">
        <f t="shared" si="12"/>
        <v/>
      </c>
      <c r="U60" s="20">
        <v>104</v>
      </c>
      <c r="V60" s="38" t="str">
        <f t="shared" si="11"/>
        <v/>
      </c>
      <c r="W60" s="74"/>
      <c r="X60" s="66">
        <v>1705</v>
      </c>
      <c r="Y60" s="24"/>
      <c r="Z60" s="24"/>
      <c r="AA60" s="82" t="e">
        <f>DIÁRIO!W49</f>
        <v>#DIV/0!</v>
      </c>
      <c r="AB60" s="82" t="e">
        <f>DIÁRIO!X49</f>
        <v>#DIV/0!</v>
      </c>
      <c r="AC60" s="60"/>
    </row>
    <row r="61" spans="1:29" x14ac:dyDescent="0.25">
      <c r="A61" s="62" t="str">
        <f>IF('Cria e Recria'!L$7="","",A60+7)</f>
        <v/>
      </c>
      <c r="B61" s="19">
        <f t="shared" si="13"/>
        <v>63</v>
      </c>
      <c r="C61" s="39">
        <f>DIÁRIO!S50</f>
        <v>0</v>
      </c>
      <c r="D61" s="71">
        <f t="shared" si="6"/>
        <v>0</v>
      </c>
      <c r="E61" s="64" t="e">
        <f t="shared" si="7"/>
        <v>#DIV/0!</v>
      </c>
      <c r="F61" s="64">
        <v>0.13</v>
      </c>
      <c r="G61" s="64" t="e">
        <f t="shared" si="8"/>
        <v>#DIV/0!</v>
      </c>
      <c r="H61" s="64">
        <v>94.150000000000205</v>
      </c>
      <c r="I61" s="67">
        <f>DIÁRIO!U50</f>
        <v>0</v>
      </c>
      <c r="J61" s="66">
        <f t="shared" si="3"/>
        <v>0</v>
      </c>
      <c r="K61" s="3" t="e">
        <f t="shared" si="9"/>
        <v>#DIV/0!</v>
      </c>
      <c r="L61" s="43">
        <v>88.885999999999996</v>
      </c>
      <c r="M61" s="46">
        <v>92.51400000000001</v>
      </c>
      <c r="N61" s="3" t="e">
        <f t="shared" si="10"/>
        <v>#DIV/0!</v>
      </c>
      <c r="O61" s="138">
        <v>273.02800000000002</v>
      </c>
      <c r="P61" s="120">
        <v>284.17200000000003</v>
      </c>
      <c r="Q61" s="39"/>
      <c r="R61" s="36">
        <v>63.4</v>
      </c>
      <c r="S61" s="67"/>
      <c r="T61" s="63" t="str">
        <f t="shared" si="12"/>
        <v/>
      </c>
      <c r="U61" s="20">
        <v>104</v>
      </c>
      <c r="V61" s="38" t="str">
        <f t="shared" si="11"/>
        <v/>
      </c>
      <c r="W61" s="74"/>
      <c r="X61" s="66">
        <v>1706</v>
      </c>
      <c r="Y61" s="24"/>
      <c r="Z61" s="24"/>
      <c r="AA61" s="82" t="e">
        <f>DIÁRIO!W50</f>
        <v>#DIV/0!</v>
      </c>
      <c r="AB61" s="82" t="e">
        <f>DIÁRIO!X50</f>
        <v>#DIV/0!</v>
      </c>
      <c r="AC61" s="60"/>
    </row>
    <row r="62" spans="1:29" x14ac:dyDescent="0.25">
      <c r="A62" s="62" t="str">
        <f>IF('Cria e Recria'!L$7="","",A61+7)</f>
        <v/>
      </c>
      <c r="B62" s="19">
        <f t="shared" si="13"/>
        <v>64</v>
      </c>
      <c r="C62" s="39">
        <f>DIÁRIO!S51</f>
        <v>0</v>
      </c>
      <c r="D62" s="71">
        <f t="shared" si="6"/>
        <v>0</v>
      </c>
      <c r="E62" s="64" t="e">
        <f t="shared" si="7"/>
        <v>#DIV/0!</v>
      </c>
      <c r="F62" s="64">
        <v>0.13</v>
      </c>
      <c r="G62" s="64" t="e">
        <f t="shared" si="8"/>
        <v>#DIV/0!</v>
      </c>
      <c r="H62" s="64">
        <v>94.020000000000209</v>
      </c>
      <c r="I62" s="67">
        <f>DIÁRIO!U51</f>
        <v>0</v>
      </c>
      <c r="J62" s="66">
        <f t="shared" si="3"/>
        <v>0</v>
      </c>
      <c r="K62" s="3" t="e">
        <f t="shared" si="9"/>
        <v>#DIV/0!</v>
      </c>
      <c r="L62" s="43">
        <v>88.591999999999999</v>
      </c>
      <c r="M62" s="46">
        <v>92.208000000000013</v>
      </c>
      <c r="N62" s="3" t="e">
        <f t="shared" si="10"/>
        <v>#DIV/0!</v>
      </c>
      <c r="O62" s="138">
        <v>279.00599999999997</v>
      </c>
      <c r="P62" s="120">
        <v>290.39400000000001</v>
      </c>
      <c r="Q62" s="39"/>
      <c r="R62" s="36">
        <v>63.4</v>
      </c>
      <c r="S62" s="67"/>
      <c r="T62" s="63" t="str">
        <f t="shared" si="12"/>
        <v/>
      </c>
      <c r="U62" s="20">
        <v>104</v>
      </c>
      <c r="V62" s="38" t="str">
        <f t="shared" si="11"/>
        <v/>
      </c>
      <c r="W62" s="74"/>
      <c r="X62" s="66">
        <v>1706</v>
      </c>
      <c r="Y62" s="24"/>
      <c r="Z62" s="24"/>
      <c r="AA62" s="82" t="e">
        <f>DIÁRIO!W51</f>
        <v>#DIV/0!</v>
      </c>
      <c r="AB62" s="82" t="e">
        <f>DIÁRIO!X51</f>
        <v>#DIV/0!</v>
      </c>
      <c r="AC62" s="60"/>
    </row>
    <row r="63" spans="1:29" x14ac:dyDescent="0.25">
      <c r="A63" s="62" t="str">
        <f>IF('Cria e Recria'!L$7="","",A62+7)</f>
        <v/>
      </c>
      <c r="B63" s="19">
        <f t="shared" si="13"/>
        <v>65</v>
      </c>
      <c r="C63" s="39">
        <f>DIÁRIO!S52</f>
        <v>0</v>
      </c>
      <c r="D63" s="71">
        <f t="shared" si="6"/>
        <v>0</v>
      </c>
      <c r="E63" s="64" t="e">
        <f t="shared" si="7"/>
        <v>#DIV/0!</v>
      </c>
      <c r="F63" s="64">
        <v>0.13</v>
      </c>
      <c r="G63" s="64" t="e">
        <f t="shared" si="8"/>
        <v>#DIV/0!</v>
      </c>
      <c r="H63" s="64">
        <v>93.890000000000214</v>
      </c>
      <c r="I63" s="67">
        <f>DIÁRIO!U52</f>
        <v>0</v>
      </c>
      <c r="J63" s="66">
        <f t="shared" si="3"/>
        <v>0</v>
      </c>
      <c r="K63" s="3" t="e">
        <f t="shared" si="9"/>
        <v>#DIV/0!</v>
      </c>
      <c r="L63" s="43">
        <v>88.2</v>
      </c>
      <c r="M63" s="46">
        <v>91.8</v>
      </c>
      <c r="N63" s="3" t="e">
        <f t="shared" si="10"/>
        <v>#DIV/0!</v>
      </c>
      <c r="O63" s="138">
        <v>284.98399999999998</v>
      </c>
      <c r="P63" s="120">
        <v>296.61600000000004</v>
      </c>
      <c r="Q63" s="39"/>
      <c r="R63" s="36">
        <v>63.5</v>
      </c>
      <c r="S63" s="67"/>
      <c r="T63" s="63" t="str">
        <f t="shared" si="12"/>
        <v/>
      </c>
      <c r="U63" s="20">
        <v>104</v>
      </c>
      <c r="V63" s="38" t="str">
        <f t="shared" si="11"/>
        <v/>
      </c>
      <c r="W63" s="74"/>
      <c r="X63" s="66">
        <v>1707</v>
      </c>
      <c r="Y63" s="24"/>
      <c r="Z63" s="24"/>
      <c r="AA63" s="82" t="e">
        <f>DIÁRIO!W52</f>
        <v>#DIV/0!</v>
      </c>
      <c r="AB63" s="82" t="e">
        <f>DIÁRIO!X52</f>
        <v>#DIV/0!</v>
      </c>
      <c r="AC63" s="60"/>
    </row>
    <row r="64" spans="1:29" x14ac:dyDescent="0.25">
      <c r="A64" s="62" t="str">
        <f>IF('Cria e Recria'!L$7="","",A63+7)</f>
        <v/>
      </c>
      <c r="B64" s="19">
        <f t="shared" si="13"/>
        <v>66</v>
      </c>
      <c r="C64" s="39">
        <f>DIÁRIO!S53</f>
        <v>0</v>
      </c>
      <c r="D64" s="71">
        <f t="shared" si="6"/>
        <v>0</v>
      </c>
      <c r="E64" s="64" t="e">
        <f t="shared" si="7"/>
        <v>#DIV/0!</v>
      </c>
      <c r="F64" s="64">
        <v>0.13</v>
      </c>
      <c r="G64" s="64" t="e">
        <f t="shared" si="8"/>
        <v>#DIV/0!</v>
      </c>
      <c r="H64" s="64">
        <v>93.760000000000218</v>
      </c>
      <c r="I64" s="67">
        <f>DIÁRIO!U53</f>
        <v>0</v>
      </c>
      <c r="J64" s="66">
        <f t="shared" si="3"/>
        <v>0</v>
      </c>
      <c r="K64" s="3" t="e">
        <f t="shared" si="9"/>
        <v>#DIV/0!</v>
      </c>
      <c r="L64" s="43">
        <v>87.906000000000006</v>
      </c>
      <c r="M64" s="46">
        <v>91.494</v>
      </c>
      <c r="N64" s="3" t="e">
        <f t="shared" si="10"/>
        <v>#DIV/0!</v>
      </c>
      <c r="O64" s="138">
        <v>290.96199999999999</v>
      </c>
      <c r="P64" s="120">
        <v>302.83799999999997</v>
      </c>
      <c r="Q64" s="39"/>
      <c r="R64" s="36">
        <v>63.5</v>
      </c>
      <c r="S64" s="67"/>
      <c r="T64" s="63" t="str">
        <f t="shared" si="12"/>
        <v/>
      </c>
      <c r="U64" s="20">
        <v>104</v>
      </c>
      <c r="V64" s="38" t="str">
        <f t="shared" si="11"/>
        <v/>
      </c>
      <c r="W64" s="74"/>
      <c r="X64" s="66">
        <v>1707</v>
      </c>
      <c r="Y64" s="24"/>
      <c r="Z64" s="24"/>
      <c r="AA64" s="82" t="e">
        <f>DIÁRIO!W53</f>
        <v>#DIV/0!</v>
      </c>
      <c r="AB64" s="82" t="e">
        <f>DIÁRIO!X53</f>
        <v>#DIV/0!</v>
      </c>
      <c r="AC64" s="60"/>
    </row>
    <row r="65" spans="1:29" x14ac:dyDescent="0.25">
      <c r="A65" s="62" t="str">
        <f>IF('Cria e Recria'!L$7="","",A64+7)</f>
        <v/>
      </c>
      <c r="B65" s="19">
        <f t="shared" si="13"/>
        <v>67</v>
      </c>
      <c r="C65" s="39">
        <f>DIÁRIO!S54</f>
        <v>0</v>
      </c>
      <c r="D65" s="71">
        <f t="shared" si="6"/>
        <v>0</v>
      </c>
      <c r="E65" s="64" t="e">
        <f t="shared" si="7"/>
        <v>#DIV/0!</v>
      </c>
      <c r="F65" s="64">
        <v>0.13</v>
      </c>
      <c r="G65" s="64" t="e">
        <f t="shared" si="8"/>
        <v>#DIV/0!</v>
      </c>
      <c r="H65" s="64">
        <v>93.630000000000223</v>
      </c>
      <c r="I65" s="67">
        <f>DIÁRIO!U54</f>
        <v>0</v>
      </c>
      <c r="J65" s="66">
        <f t="shared" si="3"/>
        <v>0</v>
      </c>
      <c r="K65" s="3" t="e">
        <f t="shared" si="9"/>
        <v>#DIV/0!</v>
      </c>
      <c r="L65" s="43">
        <v>87.513999999999996</v>
      </c>
      <c r="M65" s="46">
        <v>91.085999999999999</v>
      </c>
      <c r="N65" s="3" t="e">
        <f t="shared" si="10"/>
        <v>#DIV/0!</v>
      </c>
      <c r="O65" s="138">
        <v>296.84199999999998</v>
      </c>
      <c r="P65" s="120">
        <v>308.95799999999997</v>
      </c>
      <c r="Q65" s="39"/>
      <c r="R65" s="36">
        <v>63.5</v>
      </c>
      <c r="S65" s="67"/>
      <c r="T65" s="63" t="str">
        <f t="shared" si="12"/>
        <v/>
      </c>
      <c r="U65" s="20">
        <v>104</v>
      </c>
      <c r="V65" s="38" t="str">
        <f t="shared" si="11"/>
        <v/>
      </c>
      <c r="W65" s="74"/>
      <c r="X65" s="66">
        <v>1708</v>
      </c>
      <c r="Y65" s="24"/>
      <c r="Z65" s="24"/>
      <c r="AA65" s="82" t="e">
        <f>DIÁRIO!W54</f>
        <v>#DIV/0!</v>
      </c>
      <c r="AB65" s="82" t="e">
        <f>DIÁRIO!X54</f>
        <v>#DIV/0!</v>
      </c>
      <c r="AC65" s="60"/>
    </row>
    <row r="66" spans="1:29" x14ac:dyDescent="0.25">
      <c r="A66" s="62" t="str">
        <f>IF('Cria e Recria'!L$7="","",A65+7)</f>
        <v/>
      </c>
      <c r="B66" s="19">
        <f t="shared" si="13"/>
        <v>68</v>
      </c>
      <c r="C66" s="39">
        <f>DIÁRIO!S55</f>
        <v>0</v>
      </c>
      <c r="D66" s="71">
        <f t="shared" si="6"/>
        <v>0</v>
      </c>
      <c r="E66" s="64" t="e">
        <f t="shared" si="7"/>
        <v>#DIV/0!</v>
      </c>
      <c r="F66" s="64">
        <v>0.13</v>
      </c>
      <c r="G66" s="64" t="e">
        <f t="shared" si="8"/>
        <v>#DIV/0!</v>
      </c>
      <c r="H66" s="64">
        <v>93.500000000000227</v>
      </c>
      <c r="I66" s="67">
        <f>DIÁRIO!U55</f>
        <v>0</v>
      </c>
      <c r="J66" s="66">
        <f t="shared" si="3"/>
        <v>0</v>
      </c>
      <c r="K66" s="3" t="e">
        <f t="shared" si="9"/>
        <v>#DIV/0!</v>
      </c>
      <c r="L66" s="43">
        <v>87.122</v>
      </c>
      <c r="M66" s="46">
        <v>90.678000000000011</v>
      </c>
      <c r="N66" s="3" t="e">
        <f t="shared" si="10"/>
        <v>#DIV/0!</v>
      </c>
      <c r="O66" s="138">
        <v>302.72199999999998</v>
      </c>
      <c r="P66" s="120">
        <v>315.07799999999997</v>
      </c>
      <c r="Q66" s="39"/>
      <c r="R66" s="36">
        <v>63.5</v>
      </c>
      <c r="S66" s="67"/>
      <c r="T66" s="63" t="str">
        <f t="shared" si="12"/>
        <v/>
      </c>
      <c r="U66" s="20">
        <v>104</v>
      </c>
      <c r="V66" s="38" t="str">
        <f t="shared" si="11"/>
        <v/>
      </c>
      <c r="W66" s="74"/>
      <c r="X66" s="66">
        <v>1708</v>
      </c>
      <c r="Y66" s="24"/>
      <c r="Z66" s="24"/>
      <c r="AA66" s="82" t="e">
        <f>DIÁRIO!W55</f>
        <v>#DIV/0!</v>
      </c>
      <c r="AB66" s="82" t="e">
        <f>DIÁRIO!X55</f>
        <v>#DIV/0!</v>
      </c>
      <c r="AC66" s="60"/>
    </row>
    <row r="67" spans="1:29" x14ac:dyDescent="0.25">
      <c r="A67" s="62" t="str">
        <f>IF('Cria e Recria'!L$7="","",A66+7)</f>
        <v/>
      </c>
      <c r="B67" s="19">
        <f t="shared" si="13"/>
        <v>69</v>
      </c>
      <c r="C67" s="39">
        <f>DIÁRIO!S56</f>
        <v>0</v>
      </c>
      <c r="D67" s="71">
        <f t="shared" si="6"/>
        <v>0</v>
      </c>
      <c r="E67" s="64" t="e">
        <f t="shared" si="7"/>
        <v>#DIV/0!</v>
      </c>
      <c r="F67" s="64">
        <v>0.13</v>
      </c>
      <c r="G67" s="64" t="e">
        <f t="shared" si="8"/>
        <v>#DIV/0!</v>
      </c>
      <c r="H67" s="64">
        <v>93.370000000000232</v>
      </c>
      <c r="I67" s="67">
        <f>DIÁRIO!U56</f>
        <v>0</v>
      </c>
      <c r="J67" s="66">
        <f t="shared" si="3"/>
        <v>0</v>
      </c>
      <c r="K67" s="3" t="e">
        <f t="shared" si="9"/>
        <v>#DIV/0!</v>
      </c>
      <c r="L67" s="43">
        <v>86.73</v>
      </c>
      <c r="M67" s="46">
        <v>90.27</v>
      </c>
      <c r="N67" s="3" t="e">
        <f t="shared" si="10"/>
        <v>#DIV/0!</v>
      </c>
      <c r="O67" s="138">
        <v>308.50400000000002</v>
      </c>
      <c r="P67" s="120">
        <v>321.096</v>
      </c>
      <c r="Q67" s="39"/>
      <c r="R67" s="36">
        <v>63.6</v>
      </c>
      <c r="S67" s="67"/>
      <c r="T67" s="63" t="str">
        <f t="shared" si="12"/>
        <v/>
      </c>
      <c r="U67" s="20">
        <v>104</v>
      </c>
      <c r="V67" s="38" t="str">
        <f t="shared" si="11"/>
        <v/>
      </c>
      <c r="W67" s="74"/>
      <c r="X67" s="66">
        <v>1709</v>
      </c>
      <c r="Y67" s="24"/>
      <c r="Z67" s="24"/>
      <c r="AA67" s="82" t="e">
        <f>DIÁRIO!W56</f>
        <v>#DIV/0!</v>
      </c>
      <c r="AB67" s="82" t="e">
        <f>DIÁRIO!X56</f>
        <v>#DIV/0!</v>
      </c>
      <c r="AC67" s="60"/>
    </row>
    <row r="68" spans="1:29" x14ac:dyDescent="0.25">
      <c r="A68" s="62" t="str">
        <f>IF('Cria e Recria'!L$7="","",A67+7)</f>
        <v/>
      </c>
      <c r="B68" s="19">
        <f t="shared" si="13"/>
        <v>70</v>
      </c>
      <c r="C68" s="39">
        <f>DIÁRIO!S57</f>
        <v>0</v>
      </c>
      <c r="D68" s="71">
        <f t="shared" si="6"/>
        <v>0</v>
      </c>
      <c r="E68" s="64" t="e">
        <f t="shared" si="7"/>
        <v>#DIV/0!</v>
      </c>
      <c r="F68" s="64">
        <v>0.13</v>
      </c>
      <c r="G68" s="64" t="e">
        <f t="shared" si="8"/>
        <v>#DIV/0!</v>
      </c>
      <c r="H68" s="64">
        <v>93.240000000000236</v>
      </c>
      <c r="I68" s="67">
        <f>DIÁRIO!U57</f>
        <v>0</v>
      </c>
      <c r="J68" s="66">
        <f t="shared" si="3"/>
        <v>0</v>
      </c>
      <c r="K68" s="3" t="e">
        <f t="shared" si="9"/>
        <v>#DIV/0!</v>
      </c>
      <c r="L68" s="43">
        <v>86.337999999999994</v>
      </c>
      <c r="M68" s="46">
        <v>89.861999999999995</v>
      </c>
      <c r="N68" s="3" t="e">
        <f t="shared" si="10"/>
        <v>#DIV/0!</v>
      </c>
      <c r="O68" s="138">
        <v>314.38400000000001</v>
      </c>
      <c r="P68" s="120">
        <v>327.21600000000001</v>
      </c>
      <c r="Q68" s="39"/>
      <c r="R68" s="36">
        <v>63.6</v>
      </c>
      <c r="S68" s="67"/>
      <c r="T68" s="63" t="str">
        <f t="shared" si="12"/>
        <v/>
      </c>
      <c r="U68" s="20">
        <v>104</v>
      </c>
      <c r="V68" s="38" t="str">
        <f t="shared" si="11"/>
        <v/>
      </c>
      <c r="W68" s="74"/>
      <c r="X68" s="66">
        <v>1709</v>
      </c>
      <c r="Y68" s="24"/>
      <c r="Z68" s="24"/>
      <c r="AA68" s="82" t="e">
        <f>DIÁRIO!W57</f>
        <v>#DIV/0!</v>
      </c>
      <c r="AB68" s="82" t="e">
        <f>DIÁRIO!X57</f>
        <v>#DIV/0!</v>
      </c>
      <c r="AC68" s="60"/>
    </row>
    <row r="69" spans="1:29" x14ac:dyDescent="0.25">
      <c r="A69" s="62" t="str">
        <f>IF('Cria e Recria'!L$7="","",A68+7)</f>
        <v/>
      </c>
      <c r="B69" s="19">
        <f t="shared" si="13"/>
        <v>71</v>
      </c>
      <c r="C69" s="39">
        <f>DIÁRIO!S58</f>
        <v>0</v>
      </c>
      <c r="D69" s="71">
        <f t="shared" si="6"/>
        <v>0</v>
      </c>
      <c r="E69" s="64" t="e">
        <f t="shared" si="7"/>
        <v>#DIV/0!</v>
      </c>
      <c r="F69" s="64">
        <v>0.13</v>
      </c>
      <c r="G69" s="64" t="e">
        <f t="shared" si="8"/>
        <v>#DIV/0!</v>
      </c>
      <c r="H69" s="64">
        <v>93.110000000000241</v>
      </c>
      <c r="I69" s="67">
        <f>DIÁRIO!U58</f>
        <v>0</v>
      </c>
      <c r="J69" s="66">
        <f t="shared" si="3"/>
        <v>0</v>
      </c>
      <c r="K69" s="3" t="e">
        <f t="shared" si="9"/>
        <v>#DIV/0!</v>
      </c>
      <c r="L69" s="43">
        <v>85.847999999999999</v>
      </c>
      <c r="M69" s="46">
        <v>89.35199999999999</v>
      </c>
      <c r="N69" s="3" t="e">
        <f t="shared" si="10"/>
        <v>#DIV/0!</v>
      </c>
      <c r="O69" s="138">
        <v>320.166</v>
      </c>
      <c r="P69" s="120">
        <v>333.23399999999998</v>
      </c>
      <c r="Q69" s="39"/>
      <c r="R69" s="36">
        <v>63.6</v>
      </c>
      <c r="S69" s="67"/>
      <c r="T69" s="63" t="str">
        <f t="shared" si="12"/>
        <v/>
      </c>
      <c r="U69" s="20">
        <v>104</v>
      </c>
      <c r="V69" s="38" t="str">
        <f t="shared" si="11"/>
        <v/>
      </c>
      <c r="W69" s="74"/>
      <c r="X69" s="66">
        <v>1710</v>
      </c>
      <c r="Y69" s="24"/>
      <c r="Z69" s="24"/>
      <c r="AA69" s="82" t="e">
        <f>DIÁRIO!W58</f>
        <v>#DIV/0!</v>
      </c>
      <c r="AB69" s="82" t="e">
        <f>DIÁRIO!X58</f>
        <v>#DIV/0!</v>
      </c>
      <c r="AC69" s="60"/>
    </row>
    <row r="70" spans="1:29" x14ac:dyDescent="0.25">
      <c r="A70" s="62" t="str">
        <f>IF('Cria e Recria'!L$7="","",A69+7)</f>
        <v/>
      </c>
      <c r="B70" s="19">
        <f t="shared" si="13"/>
        <v>72</v>
      </c>
      <c r="C70" s="39">
        <f>DIÁRIO!S59</f>
        <v>0</v>
      </c>
      <c r="D70" s="71">
        <f t="shared" si="6"/>
        <v>0</v>
      </c>
      <c r="E70" s="64" t="e">
        <f t="shared" si="7"/>
        <v>#DIV/0!</v>
      </c>
      <c r="F70" s="64">
        <v>0.13</v>
      </c>
      <c r="G70" s="64" t="e">
        <f t="shared" si="8"/>
        <v>#DIV/0!</v>
      </c>
      <c r="H70" s="64">
        <v>92.980000000000246</v>
      </c>
      <c r="I70" s="67">
        <f>DIÁRIO!U59</f>
        <v>0</v>
      </c>
      <c r="J70" s="66">
        <f t="shared" si="3"/>
        <v>0</v>
      </c>
      <c r="K70" s="3" t="e">
        <f t="shared" si="9"/>
        <v>#DIV/0!</v>
      </c>
      <c r="L70" s="43">
        <v>85.456000000000003</v>
      </c>
      <c r="M70" s="46">
        <v>88.944000000000003</v>
      </c>
      <c r="N70" s="3" t="e">
        <f t="shared" si="10"/>
        <v>#DIV/0!</v>
      </c>
      <c r="O70" s="138">
        <v>325.84999999999997</v>
      </c>
      <c r="P70" s="120">
        <v>339.15000000000003</v>
      </c>
      <c r="Q70" s="39"/>
      <c r="R70" s="36">
        <v>63.6</v>
      </c>
      <c r="S70" s="67"/>
      <c r="T70" s="63" t="str">
        <f t="shared" si="12"/>
        <v/>
      </c>
      <c r="U70" s="20">
        <v>104</v>
      </c>
      <c r="V70" s="38" t="str">
        <f t="shared" si="11"/>
        <v/>
      </c>
      <c r="W70" s="74"/>
      <c r="X70" s="66">
        <v>1710</v>
      </c>
      <c r="Y70" s="24"/>
      <c r="Z70" s="24"/>
      <c r="AA70" s="82" t="e">
        <f>DIÁRIO!W59</f>
        <v>#DIV/0!</v>
      </c>
      <c r="AB70" s="82" t="e">
        <f>DIÁRIO!X59</f>
        <v>#DIV/0!</v>
      </c>
      <c r="AC70" s="60"/>
    </row>
    <row r="71" spans="1:29" x14ac:dyDescent="0.25">
      <c r="A71" s="62" t="str">
        <f>IF('Cria e Recria'!L$7="","",A70+7)</f>
        <v/>
      </c>
      <c r="B71" s="19">
        <f t="shared" si="13"/>
        <v>73</v>
      </c>
      <c r="C71" s="39">
        <f>DIÁRIO!S60</f>
        <v>0</v>
      </c>
      <c r="D71" s="71">
        <f t="shared" si="6"/>
        <v>0</v>
      </c>
      <c r="E71" s="64" t="e">
        <f t="shared" si="7"/>
        <v>#DIV/0!</v>
      </c>
      <c r="F71" s="64">
        <v>0.13</v>
      </c>
      <c r="G71" s="64" t="e">
        <f t="shared" si="8"/>
        <v>#DIV/0!</v>
      </c>
      <c r="H71" s="64">
        <v>92.85000000000025</v>
      </c>
      <c r="I71" s="67">
        <f>DIÁRIO!U60</f>
        <v>0</v>
      </c>
      <c r="J71" s="66">
        <f t="shared" si="3"/>
        <v>0</v>
      </c>
      <c r="K71" s="3" t="e">
        <f t="shared" si="9"/>
        <v>#DIV/0!</v>
      </c>
      <c r="L71" s="43">
        <v>84.966000000000008</v>
      </c>
      <c r="M71" s="46">
        <v>88.433999999999997</v>
      </c>
      <c r="N71" s="3" t="e">
        <f t="shared" si="10"/>
        <v>#DIV/0!</v>
      </c>
      <c r="O71" s="138">
        <v>331.53399999999999</v>
      </c>
      <c r="P71" s="120">
        <v>345.06600000000003</v>
      </c>
      <c r="Q71" s="39"/>
      <c r="R71" s="36">
        <v>63.7</v>
      </c>
      <c r="S71" s="67"/>
      <c r="T71" s="63" t="str">
        <f t="shared" si="12"/>
        <v/>
      </c>
      <c r="U71" s="20">
        <v>104</v>
      </c>
      <c r="V71" s="38" t="str">
        <f t="shared" si="11"/>
        <v/>
      </c>
      <c r="W71" s="74"/>
      <c r="X71" s="66">
        <v>1711</v>
      </c>
      <c r="Y71" s="24"/>
      <c r="Z71" s="24"/>
      <c r="AA71" s="82" t="e">
        <f>DIÁRIO!W60</f>
        <v>#DIV/0!</v>
      </c>
      <c r="AB71" s="82" t="e">
        <f>DIÁRIO!X60</f>
        <v>#DIV/0!</v>
      </c>
      <c r="AC71" s="60"/>
    </row>
    <row r="72" spans="1:29" x14ac:dyDescent="0.25">
      <c r="A72" s="62" t="str">
        <f>IF('Cria e Recria'!L$7="","",A71+7)</f>
        <v/>
      </c>
      <c r="B72" s="19">
        <f t="shared" si="13"/>
        <v>74</v>
      </c>
      <c r="C72" s="39">
        <f>DIÁRIO!S61</f>
        <v>0</v>
      </c>
      <c r="D72" s="71">
        <f t="shared" si="6"/>
        <v>0</v>
      </c>
      <c r="E72" s="64" t="e">
        <f t="shared" si="7"/>
        <v>#DIV/0!</v>
      </c>
      <c r="F72" s="64">
        <v>0.13</v>
      </c>
      <c r="G72" s="64" t="e">
        <f t="shared" si="8"/>
        <v>#DIV/0!</v>
      </c>
      <c r="H72" s="64">
        <v>92.720000000000255</v>
      </c>
      <c r="I72" s="67">
        <f>DIÁRIO!U61</f>
        <v>0</v>
      </c>
      <c r="J72" s="66">
        <f t="shared" si="3"/>
        <v>0</v>
      </c>
      <c r="K72" s="3" t="e">
        <f t="shared" si="9"/>
        <v>#DIV/0!</v>
      </c>
      <c r="L72" s="43">
        <v>84.475999999999999</v>
      </c>
      <c r="M72" s="46">
        <v>87.924000000000007</v>
      </c>
      <c r="N72" s="3" t="e">
        <f t="shared" si="10"/>
        <v>#DIV/0!</v>
      </c>
      <c r="O72" s="138">
        <v>337.21800000000002</v>
      </c>
      <c r="P72" s="120">
        <v>350.98200000000003</v>
      </c>
      <c r="Q72" s="39"/>
      <c r="R72" s="36">
        <v>63.7</v>
      </c>
      <c r="S72" s="67"/>
      <c r="T72" s="63" t="str">
        <f t="shared" si="12"/>
        <v/>
      </c>
      <c r="U72" s="20">
        <v>104</v>
      </c>
      <c r="V72" s="38" t="str">
        <f t="shared" si="11"/>
        <v/>
      </c>
      <c r="W72" s="74"/>
      <c r="X72" s="66">
        <v>1711</v>
      </c>
      <c r="Y72" s="24"/>
      <c r="Z72" s="24"/>
      <c r="AA72" s="82" t="e">
        <f>DIÁRIO!W61</f>
        <v>#DIV/0!</v>
      </c>
      <c r="AB72" s="82" t="e">
        <f>DIÁRIO!X61</f>
        <v>#DIV/0!</v>
      </c>
      <c r="AC72" s="60"/>
    </row>
    <row r="73" spans="1:29" x14ac:dyDescent="0.25">
      <c r="A73" s="62" t="str">
        <f>IF('Cria e Recria'!L$7="","",A72+7)</f>
        <v/>
      </c>
      <c r="B73" s="19">
        <f t="shared" si="13"/>
        <v>75</v>
      </c>
      <c r="C73" s="39">
        <f>DIÁRIO!S62</f>
        <v>0</v>
      </c>
      <c r="D73" s="71">
        <f t="shared" si="6"/>
        <v>0</v>
      </c>
      <c r="E73" s="64" t="e">
        <f t="shared" si="7"/>
        <v>#DIV/0!</v>
      </c>
      <c r="F73" s="64">
        <v>0.13</v>
      </c>
      <c r="G73" s="64" t="e">
        <f t="shared" si="8"/>
        <v>#DIV/0!</v>
      </c>
      <c r="H73" s="64">
        <v>92.590000000000259</v>
      </c>
      <c r="I73" s="67">
        <f>DIÁRIO!U62</f>
        <v>0</v>
      </c>
      <c r="J73" s="66">
        <f t="shared" si="3"/>
        <v>0</v>
      </c>
      <c r="K73" s="3" t="e">
        <f t="shared" si="9"/>
        <v>#DIV/0!</v>
      </c>
      <c r="L73" s="43">
        <v>83.986000000000004</v>
      </c>
      <c r="M73" s="46">
        <v>87.414000000000001</v>
      </c>
      <c r="N73" s="3" t="e">
        <f t="shared" si="10"/>
        <v>#DIV/0!</v>
      </c>
      <c r="O73" s="138">
        <v>342.80400000000003</v>
      </c>
      <c r="P73" s="120">
        <v>356.79599999999999</v>
      </c>
      <c r="Q73" s="39"/>
      <c r="R73" s="36">
        <v>63.7</v>
      </c>
      <c r="S73" s="67"/>
      <c r="T73" s="63" t="str">
        <f t="shared" si="12"/>
        <v/>
      </c>
      <c r="U73" s="20">
        <v>104</v>
      </c>
      <c r="V73" s="38" t="str">
        <f t="shared" si="11"/>
        <v/>
      </c>
      <c r="W73" s="74"/>
      <c r="X73" s="66">
        <v>1712</v>
      </c>
      <c r="Y73" s="24"/>
      <c r="Z73" s="24"/>
      <c r="AA73" s="82" t="e">
        <f>DIÁRIO!W62</f>
        <v>#DIV/0!</v>
      </c>
      <c r="AB73" s="82" t="e">
        <f>DIÁRIO!X62</f>
        <v>#DIV/0!</v>
      </c>
      <c r="AC73" s="60"/>
    </row>
    <row r="74" spans="1:29" x14ac:dyDescent="0.25">
      <c r="A74" s="62" t="str">
        <f>IF('Cria e Recria'!L$7="","",A73+7)</f>
        <v/>
      </c>
      <c r="B74" s="19">
        <f t="shared" si="13"/>
        <v>76</v>
      </c>
      <c r="C74" s="39">
        <f>DIÁRIO!S63</f>
        <v>0</v>
      </c>
      <c r="D74" s="71">
        <f t="shared" si="6"/>
        <v>0</v>
      </c>
      <c r="E74" s="64" t="e">
        <f t="shared" si="7"/>
        <v>#DIV/0!</v>
      </c>
      <c r="F74" s="64">
        <v>0.13</v>
      </c>
      <c r="G74" s="64" t="e">
        <f t="shared" si="8"/>
        <v>#DIV/0!</v>
      </c>
      <c r="H74" s="64">
        <v>92.460000000000264</v>
      </c>
      <c r="I74" s="67">
        <f>DIÁRIO!U63</f>
        <v>0</v>
      </c>
      <c r="J74" s="66">
        <f t="shared" si="3"/>
        <v>0</v>
      </c>
      <c r="K74" s="3" t="e">
        <f t="shared" si="9"/>
        <v>#DIV/0!</v>
      </c>
      <c r="L74" s="43">
        <v>83.495999999999995</v>
      </c>
      <c r="M74" s="46">
        <v>86.904000000000011</v>
      </c>
      <c r="N74" s="3" t="e">
        <f t="shared" si="10"/>
        <v>#DIV/0!</v>
      </c>
      <c r="O74" s="138">
        <v>348.39</v>
      </c>
      <c r="P74" s="120">
        <v>362.61</v>
      </c>
      <c r="Q74" s="39"/>
      <c r="R74" s="36">
        <v>63.7</v>
      </c>
      <c r="S74" s="67"/>
      <c r="T74" s="63" t="str">
        <f t="shared" si="12"/>
        <v/>
      </c>
      <c r="U74" s="20">
        <v>104</v>
      </c>
      <c r="V74" s="38" t="str">
        <f t="shared" si="11"/>
        <v/>
      </c>
      <c r="W74" s="74"/>
      <c r="X74" s="66">
        <v>1714</v>
      </c>
      <c r="Y74" s="24"/>
      <c r="Z74" s="24"/>
      <c r="AA74" s="82" t="e">
        <f>DIÁRIO!W63</f>
        <v>#DIV/0!</v>
      </c>
      <c r="AB74" s="82" t="e">
        <f>DIÁRIO!X63</f>
        <v>#DIV/0!</v>
      </c>
      <c r="AC74" s="60"/>
    </row>
    <row r="75" spans="1:29" x14ac:dyDescent="0.25">
      <c r="A75" s="62" t="str">
        <f>IF('Cria e Recria'!L$7="","",A74+7)</f>
        <v/>
      </c>
      <c r="B75" s="19">
        <f t="shared" si="13"/>
        <v>77</v>
      </c>
      <c r="C75" s="39">
        <f>DIÁRIO!S64</f>
        <v>0</v>
      </c>
      <c r="D75" s="71">
        <f t="shared" si="6"/>
        <v>0</v>
      </c>
      <c r="E75" s="64" t="e">
        <f t="shared" si="7"/>
        <v>#DIV/0!</v>
      </c>
      <c r="F75" s="64">
        <v>0.13</v>
      </c>
      <c r="G75" s="64" t="e">
        <f t="shared" si="8"/>
        <v>#DIV/0!</v>
      </c>
      <c r="H75" s="64">
        <v>92.330000000000268</v>
      </c>
      <c r="I75" s="67">
        <f>DIÁRIO!U64</f>
        <v>0</v>
      </c>
      <c r="J75" s="66">
        <f t="shared" si="3"/>
        <v>0</v>
      </c>
      <c r="K75" s="3" t="e">
        <f t="shared" si="9"/>
        <v>#DIV/0!</v>
      </c>
      <c r="L75" s="43">
        <v>82.907999999999987</v>
      </c>
      <c r="M75" s="46">
        <v>86.292000000000002</v>
      </c>
      <c r="N75" s="3" t="e">
        <f t="shared" si="10"/>
        <v>#DIV/0!</v>
      </c>
      <c r="O75" s="138">
        <v>353.976</v>
      </c>
      <c r="P75" s="120">
        <v>368.42399999999998</v>
      </c>
      <c r="Q75" s="39"/>
      <c r="R75" s="36">
        <v>63.8</v>
      </c>
      <c r="S75" s="67"/>
      <c r="T75" s="63" t="str">
        <f t="shared" si="12"/>
        <v/>
      </c>
      <c r="U75" s="20">
        <v>104</v>
      </c>
      <c r="V75" s="38" t="str">
        <f t="shared" si="11"/>
        <v/>
      </c>
      <c r="W75" s="74"/>
      <c r="X75" s="66">
        <v>1714</v>
      </c>
      <c r="Y75" s="24"/>
      <c r="Z75" s="24"/>
      <c r="AA75" s="82" t="e">
        <f>DIÁRIO!W64</f>
        <v>#DIV/0!</v>
      </c>
      <c r="AB75" s="82" t="e">
        <f>DIÁRIO!X64</f>
        <v>#DIV/0!</v>
      </c>
      <c r="AC75" s="60"/>
    </row>
    <row r="76" spans="1:29" x14ac:dyDescent="0.25">
      <c r="A76" s="62" t="str">
        <f>IF('Cria e Recria'!L$7="","",A75+7)</f>
        <v/>
      </c>
      <c r="B76" s="19">
        <f t="shared" si="13"/>
        <v>78</v>
      </c>
      <c r="C76" s="39">
        <f>DIÁRIO!S65</f>
        <v>0</v>
      </c>
      <c r="D76" s="71">
        <f t="shared" si="6"/>
        <v>0</v>
      </c>
      <c r="E76" s="64" t="e">
        <f t="shared" si="7"/>
        <v>#DIV/0!</v>
      </c>
      <c r="F76" s="64">
        <v>0.13</v>
      </c>
      <c r="G76" s="64" t="e">
        <f t="shared" si="8"/>
        <v>#DIV/0!</v>
      </c>
      <c r="H76" s="64">
        <v>92.200000000000273</v>
      </c>
      <c r="I76" s="67">
        <f>DIÁRIO!U65</f>
        <v>0</v>
      </c>
      <c r="J76" s="66">
        <f t="shared" si="3"/>
        <v>0</v>
      </c>
      <c r="K76" s="3" t="e">
        <f t="shared" si="9"/>
        <v>#DIV/0!</v>
      </c>
      <c r="L76" s="43">
        <v>82.417999999999992</v>
      </c>
      <c r="M76" s="46">
        <v>85.781999999999996</v>
      </c>
      <c r="N76" s="3" t="e">
        <f t="shared" si="10"/>
        <v>#DIV/0!</v>
      </c>
      <c r="O76" s="138">
        <v>359.464</v>
      </c>
      <c r="P76" s="120">
        <v>374.13600000000002</v>
      </c>
      <c r="Q76" s="39"/>
      <c r="R76" s="36">
        <v>63.8</v>
      </c>
      <c r="S76" s="67"/>
      <c r="T76" s="63" t="str">
        <f t="shared" si="12"/>
        <v/>
      </c>
      <c r="U76" s="20">
        <v>104</v>
      </c>
      <c r="V76" s="38" t="str">
        <f t="shared" si="11"/>
        <v/>
      </c>
      <c r="W76" s="74"/>
      <c r="X76" s="66">
        <v>1715</v>
      </c>
      <c r="Y76" s="24"/>
      <c r="Z76" s="24"/>
      <c r="AA76" s="82" t="e">
        <f>DIÁRIO!W65</f>
        <v>#DIV/0!</v>
      </c>
      <c r="AB76" s="82" t="e">
        <f>DIÁRIO!X65</f>
        <v>#DIV/0!</v>
      </c>
      <c r="AC76" s="60"/>
    </row>
    <row r="77" spans="1:29" x14ac:dyDescent="0.25">
      <c r="A77" s="62" t="str">
        <f>IF('Cria e Recria'!L$7="","",A76+7)</f>
        <v/>
      </c>
      <c r="B77" s="19">
        <f t="shared" si="13"/>
        <v>79</v>
      </c>
      <c r="C77" s="39">
        <f>DIÁRIO!S66</f>
        <v>0</v>
      </c>
      <c r="D77" s="71">
        <f t="shared" si="6"/>
        <v>0</v>
      </c>
      <c r="E77" s="64" t="e">
        <f t="shared" si="7"/>
        <v>#DIV/0!</v>
      </c>
      <c r="F77" s="64">
        <v>0.13</v>
      </c>
      <c r="G77" s="64" t="e">
        <f t="shared" si="8"/>
        <v>#DIV/0!</v>
      </c>
      <c r="H77" s="64">
        <v>92.070000000000277</v>
      </c>
      <c r="I77" s="67">
        <f>DIÁRIO!U66</f>
        <v>0</v>
      </c>
      <c r="J77" s="66">
        <f t="shared" si="3"/>
        <v>0</v>
      </c>
      <c r="K77" s="3" t="e">
        <f t="shared" si="9"/>
        <v>#DIV/0!</v>
      </c>
      <c r="L77" s="43">
        <v>81.927999999999997</v>
      </c>
      <c r="M77" s="46">
        <v>85.271999999999991</v>
      </c>
      <c r="N77" s="3" t="e">
        <f t="shared" si="10"/>
        <v>#DIV/0!</v>
      </c>
      <c r="O77" s="138">
        <v>364.85399999999998</v>
      </c>
      <c r="P77" s="120">
        <v>379.74600000000004</v>
      </c>
      <c r="Q77" s="39"/>
      <c r="R77" s="36">
        <v>63.8</v>
      </c>
      <c r="S77" s="67"/>
      <c r="T77" s="63" t="str">
        <f t="shared" si="12"/>
        <v/>
      </c>
      <c r="U77" s="20">
        <v>104</v>
      </c>
      <c r="V77" s="38" t="str">
        <f t="shared" si="11"/>
        <v/>
      </c>
      <c r="W77" s="74"/>
      <c r="X77" s="66">
        <v>1716</v>
      </c>
      <c r="Y77" s="24"/>
      <c r="Z77" s="24"/>
      <c r="AA77" s="82" t="e">
        <f>DIÁRIO!W66</f>
        <v>#DIV/0!</v>
      </c>
      <c r="AB77" s="82" t="e">
        <f>DIÁRIO!X66</f>
        <v>#DIV/0!</v>
      </c>
      <c r="AC77" s="60"/>
    </row>
    <row r="78" spans="1:29" s="55" customFormat="1" x14ac:dyDescent="0.25">
      <c r="A78" s="47" t="str">
        <f>IF('Cria e Recria'!L$7="","",A77+7)</f>
        <v/>
      </c>
      <c r="B78" s="48">
        <f t="shared" si="13"/>
        <v>80</v>
      </c>
      <c r="C78" s="56">
        <f>DIÁRIO!S67</f>
        <v>0</v>
      </c>
      <c r="D78" s="70">
        <f t="shared" si="6"/>
        <v>0</v>
      </c>
      <c r="E78" s="50" t="e">
        <f t="shared" si="7"/>
        <v>#DIV/0!</v>
      </c>
      <c r="F78" s="50">
        <v>0.13</v>
      </c>
      <c r="G78" s="50" t="e">
        <f t="shared" si="8"/>
        <v>#DIV/0!</v>
      </c>
      <c r="H78" s="50">
        <v>91.940000000000282</v>
      </c>
      <c r="I78" s="72">
        <f>DIÁRIO!U67</f>
        <v>0</v>
      </c>
      <c r="J78" s="73">
        <f t="shared" si="3"/>
        <v>0</v>
      </c>
      <c r="K78" s="50" t="e">
        <f t="shared" si="9"/>
        <v>#DIV/0!</v>
      </c>
      <c r="L78" s="135">
        <v>81.34</v>
      </c>
      <c r="M78" s="51">
        <v>84.66</v>
      </c>
      <c r="N78" s="50" t="e">
        <f t="shared" si="10"/>
        <v>#DIV/0!</v>
      </c>
      <c r="O78" s="137">
        <v>370.24400000000003</v>
      </c>
      <c r="P78" s="119">
        <v>385.35599999999999</v>
      </c>
      <c r="Q78" s="58"/>
      <c r="R78" s="123">
        <v>63.8</v>
      </c>
      <c r="S78" s="72"/>
      <c r="T78" s="59" t="str">
        <f t="shared" si="12"/>
        <v/>
      </c>
      <c r="U78" s="59">
        <v>104</v>
      </c>
      <c r="V78" s="54" t="str">
        <f t="shared" si="11"/>
        <v/>
      </c>
      <c r="W78" s="72"/>
      <c r="X78" s="73">
        <v>1716</v>
      </c>
      <c r="Y78" s="57"/>
      <c r="Z78" s="53"/>
      <c r="AA78" s="83" t="e">
        <f>DIÁRIO!W67</f>
        <v>#DIV/0!</v>
      </c>
      <c r="AB78" s="83" t="e">
        <f>DIÁRIO!X67</f>
        <v>#DIV/0!</v>
      </c>
      <c r="AC78" s="60"/>
    </row>
    <row r="79" spans="1:29" x14ac:dyDescent="0.25">
      <c r="A79" s="62" t="str">
        <f>IF('Cria e Recria'!L$7="","",A78+7)</f>
        <v/>
      </c>
      <c r="B79" s="19">
        <f t="shared" si="13"/>
        <v>81</v>
      </c>
      <c r="C79" s="39">
        <f>DIÁRIO!S68</f>
        <v>0</v>
      </c>
      <c r="D79" s="71">
        <f t="shared" si="6"/>
        <v>0</v>
      </c>
      <c r="E79" s="64" t="e">
        <f t="shared" si="7"/>
        <v>#DIV/0!</v>
      </c>
      <c r="F79" s="64">
        <v>0.13</v>
      </c>
      <c r="G79" s="64" t="e">
        <f t="shared" si="8"/>
        <v>#DIV/0!</v>
      </c>
      <c r="H79" s="64">
        <v>91.810000000000286</v>
      </c>
      <c r="I79" s="67">
        <f>DIÁRIO!U68</f>
        <v>0</v>
      </c>
      <c r="J79" s="66">
        <f t="shared" si="3"/>
        <v>0</v>
      </c>
      <c r="K79" s="3" t="e">
        <f t="shared" ref="K79:K98" si="14">IF(I79="","",(I79/D79/7)*100)</f>
        <v>#DIV/0!</v>
      </c>
      <c r="L79" s="43">
        <v>80.849999999999994</v>
      </c>
      <c r="M79" s="46">
        <v>84.15</v>
      </c>
      <c r="N79" s="3" t="e">
        <f t="shared" ref="N79:N98" si="15">IF(I79="","",J79/$D$16)</f>
        <v>#DIV/0!</v>
      </c>
      <c r="O79" s="138">
        <v>375.63400000000001</v>
      </c>
      <c r="P79" s="120">
        <v>390.96600000000001</v>
      </c>
      <c r="Q79" s="23"/>
      <c r="R79" s="36">
        <v>63.9</v>
      </c>
      <c r="S79" s="67"/>
      <c r="T79" s="63" t="str">
        <f t="shared" si="12"/>
        <v/>
      </c>
      <c r="U79" s="20">
        <v>104</v>
      </c>
      <c r="V79" s="38" t="str">
        <f t="shared" ref="V79:V98" si="16">IF(S79="","",(S79/I79)*12)</f>
        <v/>
      </c>
      <c r="W79" s="67"/>
      <c r="X79" s="66">
        <v>1718</v>
      </c>
      <c r="Y79" s="24"/>
      <c r="Z79" s="24"/>
      <c r="AA79" s="82" t="e">
        <f>DIÁRIO!W68</f>
        <v>#DIV/0!</v>
      </c>
      <c r="AB79" s="82" t="e">
        <f>DIÁRIO!X68</f>
        <v>#DIV/0!</v>
      </c>
      <c r="AC79" s="60"/>
    </row>
    <row r="80" spans="1:29" x14ac:dyDescent="0.25">
      <c r="A80" s="62" t="str">
        <f>IF('Cria e Recria'!L$7="","",A79+7)</f>
        <v/>
      </c>
      <c r="B80" s="19">
        <f t="shared" si="13"/>
        <v>82</v>
      </c>
      <c r="C80" s="39">
        <f>DIÁRIO!S69</f>
        <v>0</v>
      </c>
      <c r="D80" s="71">
        <f t="shared" si="6"/>
        <v>0</v>
      </c>
      <c r="E80" s="64" t="e">
        <f t="shared" si="7"/>
        <v>#DIV/0!</v>
      </c>
      <c r="F80" s="64">
        <v>0.13</v>
      </c>
      <c r="G80" s="64" t="e">
        <f t="shared" si="8"/>
        <v>#DIV/0!</v>
      </c>
      <c r="H80" s="64">
        <v>91.680000000000291</v>
      </c>
      <c r="I80" s="67">
        <f>DIÁRIO!U69</f>
        <v>0</v>
      </c>
      <c r="J80" s="66">
        <f t="shared" si="3"/>
        <v>0</v>
      </c>
      <c r="K80" s="3" t="e">
        <f t="shared" si="14"/>
        <v>#DIV/0!</v>
      </c>
      <c r="L80" s="43">
        <v>80.262</v>
      </c>
      <c r="M80" s="46">
        <v>83.538000000000011</v>
      </c>
      <c r="N80" s="3" t="e">
        <f t="shared" si="15"/>
        <v>#DIV/0!</v>
      </c>
      <c r="O80" s="138">
        <v>380.92599999999999</v>
      </c>
      <c r="P80" s="120">
        <v>396.47399999999999</v>
      </c>
      <c r="Q80" s="23"/>
      <c r="R80" s="36">
        <v>63.9</v>
      </c>
      <c r="S80" s="67"/>
      <c r="T80" s="63" t="str">
        <f t="shared" si="12"/>
        <v/>
      </c>
      <c r="U80" s="20">
        <v>104</v>
      </c>
      <c r="V80" s="38" t="str">
        <f t="shared" si="16"/>
        <v/>
      </c>
      <c r="W80" s="67"/>
      <c r="X80" s="66">
        <v>1719</v>
      </c>
      <c r="Y80" s="24"/>
      <c r="Z80" s="24"/>
      <c r="AA80" s="82" t="e">
        <f>DIÁRIO!W69</f>
        <v>#DIV/0!</v>
      </c>
      <c r="AB80" s="82" t="e">
        <f>DIÁRIO!X69</f>
        <v>#DIV/0!</v>
      </c>
      <c r="AC80" s="60"/>
    </row>
    <row r="81" spans="1:29" x14ac:dyDescent="0.25">
      <c r="A81" s="62" t="str">
        <f>IF('Cria e Recria'!L$7="","",A80+7)</f>
        <v/>
      </c>
      <c r="B81" s="19">
        <f t="shared" si="13"/>
        <v>83</v>
      </c>
      <c r="C81" s="39">
        <f>DIÁRIO!S70</f>
        <v>0</v>
      </c>
      <c r="D81" s="71">
        <f t="shared" si="6"/>
        <v>0</v>
      </c>
      <c r="E81" s="64" t="e">
        <f t="shared" si="7"/>
        <v>#DIV/0!</v>
      </c>
      <c r="F81" s="64">
        <v>0.13</v>
      </c>
      <c r="G81" s="64" t="e">
        <f t="shared" si="8"/>
        <v>#DIV/0!</v>
      </c>
      <c r="H81" s="64">
        <v>91.550000000000296</v>
      </c>
      <c r="I81" s="67">
        <f>DIÁRIO!U70</f>
        <v>0</v>
      </c>
      <c r="J81" s="66">
        <f t="shared" ref="J81:J88" si="17">IF(I81="","",I81+J80)</f>
        <v>0</v>
      </c>
      <c r="K81" s="3" t="e">
        <f t="shared" si="14"/>
        <v>#DIV/0!</v>
      </c>
      <c r="L81" s="43">
        <v>79.673999999999992</v>
      </c>
      <c r="M81" s="46">
        <v>82.926000000000002</v>
      </c>
      <c r="N81" s="3" t="e">
        <f t="shared" si="15"/>
        <v>#DIV/0!</v>
      </c>
      <c r="O81" s="138">
        <v>386.21800000000002</v>
      </c>
      <c r="P81" s="120">
        <v>401.98200000000003</v>
      </c>
      <c r="Q81" s="23"/>
      <c r="R81" s="36">
        <v>63.9</v>
      </c>
      <c r="S81" s="67"/>
      <c r="T81" s="63" t="str">
        <f t="shared" ref="T81:T98" si="18">IF(S81="","",(S81/D81/7)*1000)</f>
        <v/>
      </c>
      <c r="U81" s="20">
        <v>104</v>
      </c>
      <c r="V81" s="38" t="str">
        <f t="shared" si="16"/>
        <v/>
      </c>
      <c r="W81" s="67"/>
      <c r="X81" s="66">
        <v>1719</v>
      </c>
      <c r="Y81" s="24"/>
      <c r="Z81" s="24"/>
      <c r="AA81" s="82" t="e">
        <f>DIÁRIO!W70</f>
        <v>#DIV/0!</v>
      </c>
      <c r="AB81" s="82" t="e">
        <f>DIÁRIO!X70</f>
        <v>#DIV/0!</v>
      </c>
      <c r="AC81" s="60"/>
    </row>
    <row r="82" spans="1:29" x14ac:dyDescent="0.25">
      <c r="A82" s="62" t="str">
        <f>IF('Cria e Recria'!L$7="","",A81+7)</f>
        <v/>
      </c>
      <c r="B82" s="19">
        <f t="shared" ref="B82:B98" si="19">B81+1</f>
        <v>84</v>
      </c>
      <c r="C82" s="39">
        <f>DIÁRIO!S71</f>
        <v>0</v>
      </c>
      <c r="D82" s="71">
        <f t="shared" si="6"/>
        <v>0</v>
      </c>
      <c r="E82" s="64" t="e">
        <f t="shared" si="7"/>
        <v>#DIV/0!</v>
      </c>
      <c r="F82" s="64">
        <v>0.13</v>
      </c>
      <c r="G82" s="64" t="e">
        <f t="shared" si="8"/>
        <v>#DIV/0!</v>
      </c>
      <c r="H82" s="64">
        <v>91.4200000000003</v>
      </c>
      <c r="I82" s="67">
        <f>DIÁRIO!U71</f>
        <v>0</v>
      </c>
      <c r="J82" s="66">
        <f t="shared" si="17"/>
        <v>0</v>
      </c>
      <c r="K82" s="3" t="e">
        <f t="shared" si="14"/>
        <v>#DIV/0!</v>
      </c>
      <c r="L82" s="43">
        <v>78.988</v>
      </c>
      <c r="M82" s="46">
        <v>82.211999999999989</v>
      </c>
      <c r="N82" s="3" t="e">
        <f t="shared" si="15"/>
        <v>#DIV/0!</v>
      </c>
      <c r="O82" s="138">
        <v>391.41199999999998</v>
      </c>
      <c r="P82" s="120">
        <v>407.38799999999998</v>
      </c>
      <c r="Q82" s="23"/>
      <c r="R82" s="36">
        <v>64</v>
      </c>
      <c r="S82" s="67"/>
      <c r="T82" s="63" t="str">
        <f t="shared" si="18"/>
        <v/>
      </c>
      <c r="U82" s="20">
        <v>104</v>
      </c>
      <c r="V82" s="38" t="str">
        <f t="shared" si="16"/>
        <v/>
      </c>
      <c r="W82" s="67"/>
      <c r="X82" s="66">
        <v>1720</v>
      </c>
      <c r="Y82" s="24"/>
      <c r="Z82" s="24"/>
      <c r="AA82" s="82" t="e">
        <f>DIÁRIO!W71</f>
        <v>#DIV/0!</v>
      </c>
      <c r="AB82" s="82" t="e">
        <f>DIÁRIO!X71</f>
        <v>#DIV/0!</v>
      </c>
      <c r="AC82" s="60"/>
    </row>
    <row r="83" spans="1:29" x14ac:dyDescent="0.25">
      <c r="A83" s="62" t="str">
        <f>IF('Cria e Recria'!L$7="","",A82+7)</f>
        <v/>
      </c>
      <c r="B83" s="19">
        <f t="shared" si="19"/>
        <v>85</v>
      </c>
      <c r="C83" s="39">
        <f>DIÁRIO!S72</f>
        <v>0</v>
      </c>
      <c r="D83" s="71">
        <f t="shared" ref="D83:D88" si="20">IF(C83="","",D82-C83)</f>
        <v>0</v>
      </c>
      <c r="E83" s="64" t="e">
        <f t="shared" ref="E83:E88" si="21">IF(C83="","",(C83/D82)*100)</f>
        <v>#DIV/0!</v>
      </c>
      <c r="F83" s="64">
        <v>0.13</v>
      </c>
      <c r="G83" s="64" t="e">
        <f t="shared" ref="G83:G88" si="22">IF(C83="","",(D83/D$16)*100)</f>
        <v>#DIV/0!</v>
      </c>
      <c r="H83" s="64">
        <v>91.290000000000305</v>
      </c>
      <c r="I83" s="67">
        <f>DIÁRIO!U72</f>
        <v>0</v>
      </c>
      <c r="J83" s="66">
        <f t="shared" si="17"/>
        <v>0</v>
      </c>
      <c r="K83" s="3" t="e">
        <f t="shared" si="14"/>
        <v>#DIV/0!</v>
      </c>
      <c r="L83" s="43">
        <v>78.400000000000006</v>
      </c>
      <c r="M83" s="46">
        <v>81.599999999999994</v>
      </c>
      <c r="N83" s="3" t="e">
        <f t="shared" si="15"/>
        <v>#DIV/0!</v>
      </c>
      <c r="O83" s="138">
        <v>396.60599999999999</v>
      </c>
      <c r="P83" s="120">
        <v>412.79399999999998</v>
      </c>
      <c r="Q83" s="23"/>
      <c r="R83" s="36">
        <v>64</v>
      </c>
      <c r="S83" s="67"/>
      <c r="T83" s="63" t="str">
        <f t="shared" si="18"/>
        <v/>
      </c>
      <c r="U83" s="20">
        <v>104</v>
      </c>
      <c r="V83" s="38" t="str">
        <f t="shared" si="16"/>
        <v/>
      </c>
      <c r="W83" s="67"/>
      <c r="X83" s="66">
        <v>1720</v>
      </c>
      <c r="Y83" s="24"/>
      <c r="Z83" s="24"/>
      <c r="AA83" s="82" t="e">
        <f>DIÁRIO!W72</f>
        <v>#DIV/0!</v>
      </c>
      <c r="AB83" s="82" t="e">
        <f>DIÁRIO!X72</f>
        <v>#DIV/0!</v>
      </c>
      <c r="AC83" s="60"/>
    </row>
    <row r="84" spans="1:29" x14ac:dyDescent="0.25">
      <c r="A84" s="62" t="str">
        <f>IF('Cria e Recria'!L$7="","",A83+7)</f>
        <v/>
      </c>
      <c r="B84" s="19">
        <f t="shared" si="19"/>
        <v>86</v>
      </c>
      <c r="C84" s="39">
        <f>DIÁRIO!S73</f>
        <v>0</v>
      </c>
      <c r="D84" s="71">
        <f t="shared" si="20"/>
        <v>0</v>
      </c>
      <c r="E84" s="64" t="e">
        <f t="shared" si="21"/>
        <v>#DIV/0!</v>
      </c>
      <c r="F84" s="64">
        <v>0.13</v>
      </c>
      <c r="G84" s="64" t="e">
        <f t="shared" si="22"/>
        <v>#DIV/0!</v>
      </c>
      <c r="H84" s="64">
        <v>91.160000000000309</v>
      </c>
      <c r="I84" s="67">
        <f>DIÁRIO!U73</f>
        <v>0</v>
      </c>
      <c r="J84" s="66">
        <f t="shared" si="17"/>
        <v>0</v>
      </c>
      <c r="K84" s="3" t="e">
        <f t="shared" si="14"/>
        <v>#DIV/0!</v>
      </c>
      <c r="L84" s="43">
        <v>77.713999999999999</v>
      </c>
      <c r="M84" s="46">
        <v>80.885999999999996</v>
      </c>
      <c r="N84" s="3" t="e">
        <f t="shared" si="15"/>
        <v>#DIV/0!</v>
      </c>
      <c r="O84" s="138">
        <v>401.702</v>
      </c>
      <c r="P84" s="120">
        <v>418.09799999999996</v>
      </c>
      <c r="Q84" s="23"/>
      <c r="R84" s="36">
        <v>64</v>
      </c>
      <c r="S84" s="67"/>
      <c r="T84" s="63" t="str">
        <f t="shared" si="18"/>
        <v/>
      </c>
      <c r="U84" s="20">
        <v>104</v>
      </c>
      <c r="V84" s="38" t="str">
        <f t="shared" si="16"/>
        <v/>
      </c>
      <c r="W84" s="67"/>
      <c r="X84" s="66">
        <v>1722</v>
      </c>
      <c r="Y84" s="24"/>
      <c r="Z84" s="24"/>
      <c r="AA84" s="82" t="e">
        <f>DIÁRIO!W73</f>
        <v>#DIV/0!</v>
      </c>
      <c r="AB84" s="82" t="e">
        <f>DIÁRIO!X73</f>
        <v>#DIV/0!</v>
      </c>
      <c r="AC84" s="60"/>
    </row>
    <row r="85" spans="1:29" x14ac:dyDescent="0.25">
      <c r="A85" s="62" t="str">
        <f>IF('Cria e Recria'!L$7="","",A84+7)</f>
        <v/>
      </c>
      <c r="B85" s="19">
        <f t="shared" si="19"/>
        <v>87</v>
      </c>
      <c r="C85" s="39">
        <f>DIÁRIO!S74</f>
        <v>0</v>
      </c>
      <c r="D85" s="71">
        <f t="shared" si="20"/>
        <v>0</v>
      </c>
      <c r="E85" s="64" t="e">
        <f t="shared" si="21"/>
        <v>#DIV/0!</v>
      </c>
      <c r="F85" s="64">
        <v>0.13</v>
      </c>
      <c r="G85" s="64" t="e">
        <f t="shared" si="22"/>
        <v>#DIV/0!</v>
      </c>
      <c r="H85" s="64">
        <v>91.030000000000314</v>
      </c>
      <c r="I85" s="67">
        <f>DIÁRIO!U74</f>
        <v>0</v>
      </c>
      <c r="J85" s="66">
        <f t="shared" si="17"/>
        <v>0</v>
      </c>
      <c r="K85" s="3" t="e">
        <f t="shared" si="14"/>
        <v>#DIV/0!</v>
      </c>
      <c r="L85" s="43">
        <v>77.027999999999992</v>
      </c>
      <c r="M85" s="46">
        <v>80.171999999999997</v>
      </c>
      <c r="N85" s="3" t="e">
        <f t="shared" si="15"/>
        <v>#DIV/0!</v>
      </c>
      <c r="O85" s="138">
        <v>406.798</v>
      </c>
      <c r="P85" s="120">
        <v>423.40200000000004</v>
      </c>
      <c r="Q85" s="23"/>
      <c r="R85" s="36">
        <v>64</v>
      </c>
      <c r="S85" s="67"/>
      <c r="T85" s="63" t="str">
        <f t="shared" si="18"/>
        <v/>
      </c>
      <c r="U85" s="20">
        <v>104</v>
      </c>
      <c r="V85" s="38" t="str">
        <f t="shared" si="16"/>
        <v/>
      </c>
      <c r="W85" s="67"/>
      <c r="X85" s="66">
        <v>1723</v>
      </c>
      <c r="Y85" s="24"/>
      <c r="Z85" s="24"/>
      <c r="AA85" s="82" t="e">
        <f>DIÁRIO!W74</f>
        <v>#DIV/0!</v>
      </c>
      <c r="AB85" s="82" t="e">
        <f>DIÁRIO!X74</f>
        <v>#DIV/0!</v>
      </c>
      <c r="AC85" s="60"/>
    </row>
    <row r="86" spans="1:29" x14ac:dyDescent="0.25">
      <c r="A86" s="62" t="str">
        <f>IF('Cria e Recria'!L$7="","",A85+7)</f>
        <v/>
      </c>
      <c r="B86" s="19">
        <f t="shared" si="19"/>
        <v>88</v>
      </c>
      <c r="C86" s="39">
        <f>DIÁRIO!S75</f>
        <v>0</v>
      </c>
      <c r="D86" s="71">
        <f t="shared" si="20"/>
        <v>0</v>
      </c>
      <c r="E86" s="64" t="e">
        <f t="shared" si="21"/>
        <v>#DIV/0!</v>
      </c>
      <c r="F86" s="64">
        <v>0.13</v>
      </c>
      <c r="G86" s="64" t="e">
        <f t="shared" si="22"/>
        <v>#DIV/0!</v>
      </c>
      <c r="H86" s="64">
        <v>90.900000000000318</v>
      </c>
      <c r="I86" s="67">
        <f>DIÁRIO!U75</f>
        <v>0</v>
      </c>
      <c r="J86" s="66">
        <f t="shared" si="17"/>
        <v>0</v>
      </c>
      <c r="K86" s="3" t="e">
        <f t="shared" si="14"/>
        <v>#DIV/0!</v>
      </c>
      <c r="L86" s="43">
        <v>76.341999999999999</v>
      </c>
      <c r="M86" s="46">
        <v>79.458000000000013</v>
      </c>
      <c r="N86" s="3" t="e">
        <f t="shared" si="15"/>
        <v>#DIV/0!</v>
      </c>
      <c r="O86" s="138">
        <v>411.79599999999999</v>
      </c>
      <c r="P86" s="120">
        <v>428.60399999999998</v>
      </c>
      <c r="Q86" s="23"/>
      <c r="R86" s="36">
        <v>64.099999999999994</v>
      </c>
      <c r="S86" s="67"/>
      <c r="T86" s="63" t="str">
        <f t="shared" si="18"/>
        <v/>
      </c>
      <c r="U86" s="20">
        <v>104</v>
      </c>
      <c r="V86" s="38" t="str">
        <f t="shared" si="16"/>
        <v/>
      </c>
      <c r="W86" s="67"/>
      <c r="X86" s="66">
        <v>1723</v>
      </c>
      <c r="Y86" s="24"/>
      <c r="Z86" s="24"/>
      <c r="AA86" s="82" t="e">
        <f>DIÁRIO!W75</f>
        <v>#DIV/0!</v>
      </c>
      <c r="AB86" s="82" t="e">
        <f>DIÁRIO!X75</f>
        <v>#DIV/0!</v>
      </c>
      <c r="AC86" s="60"/>
    </row>
    <row r="87" spans="1:29" x14ac:dyDescent="0.25">
      <c r="A87" s="62" t="str">
        <f>IF('Cria e Recria'!L$7="","",A86+7)</f>
        <v/>
      </c>
      <c r="B87" s="19">
        <f t="shared" si="19"/>
        <v>89</v>
      </c>
      <c r="C87" s="39">
        <f>DIÁRIO!S76</f>
        <v>0</v>
      </c>
      <c r="D87" s="71">
        <f t="shared" si="20"/>
        <v>0</v>
      </c>
      <c r="E87" s="64" t="e">
        <f t="shared" si="21"/>
        <v>#DIV/0!</v>
      </c>
      <c r="F87" s="64">
        <v>0.13</v>
      </c>
      <c r="G87" s="64" t="e">
        <f t="shared" si="22"/>
        <v>#DIV/0!</v>
      </c>
      <c r="H87" s="64">
        <v>90.770000000000323</v>
      </c>
      <c r="I87" s="67">
        <f>DIÁRIO!U76</f>
        <v>0</v>
      </c>
      <c r="J87" s="66">
        <f t="shared" si="17"/>
        <v>0</v>
      </c>
      <c r="K87" s="3" t="e">
        <f t="shared" si="14"/>
        <v>#DIV/0!</v>
      </c>
      <c r="L87" s="43">
        <v>75.656000000000006</v>
      </c>
      <c r="M87" s="46">
        <v>78.744</v>
      </c>
      <c r="N87" s="3" t="e">
        <f t="shared" si="15"/>
        <v>#DIV/0!</v>
      </c>
      <c r="O87" s="3">
        <v>416.79399999999998</v>
      </c>
      <c r="P87" s="121">
        <v>433.80600000000004</v>
      </c>
      <c r="Q87" s="23"/>
      <c r="R87" s="36">
        <v>64.099999999999994</v>
      </c>
      <c r="S87" s="67"/>
      <c r="T87" s="63" t="str">
        <f t="shared" si="18"/>
        <v/>
      </c>
      <c r="U87" s="20">
        <v>104</v>
      </c>
      <c r="V87" s="38" t="str">
        <f t="shared" si="16"/>
        <v/>
      </c>
      <c r="W87" s="67"/>
      <c r="X87" s="66">
        <v>1724</v>
      </c>
      <c r="Y87" s="24"/>
      <c r="Z87" s="24"/>
      <c r="AA87" s="82" t="e">
        <f>DIÁRIO!W76</f>
        <v>#DIV/0!</v>
      </c>
      <c r="AB87" s="82" t="e">
        <f>DIÁRIO!X76</f>
        <v>#DIV/0!</v>
      </c>
      <c r="AC87" s="60"/>
    </row>
    <row r="88" spans="1:29" s="55" customFormat="1" x14ac:dyDescent="0.25">
      <c r="A88" s="62" t="str">
        <f>IF('Cria e Recria'!L$7="","",A87+7)</f>
        <v/>
      </c>
      <c r="B88" s="19">
        <f t="shared" si="19"/>
        <v>90</v>
      </c>
      <c r="C88" s="39">
        <f>DIÁRIO!S77</f>
        <v>0</v>
      </c>
      <c r="D88" s="71">
        <f t="shared" si="20"/>
        <v>0</v>
      </c>
      <c r="E88" s="64" t="e">
        <f t="shared" si="21"/>
        <v>#DIV/0!</v>
      </c>
      <c r="F88" s="64">
        <v>0.13</v>
      </c>
      <c r="G88" s="64" t="e">
        <f t="shared" si="22"/>
        <v>#DIV/0!</v>
      </c>
      <c r="H88" s="64">
        <v>90.640000000000327</v>
      </c>
      <c r="I88" s="67">
        <f>DIÁRIO!U77</f>
        <v>0</v>
      </c>
      <c r="J88" s="66">
        <f t="shared" si="17"/>
        <v>0</v>
      </c>
      <c r="K88" s="3" t="e">
        <f t="shared" si="14"/>
        <v>#DIV/0!</v>
      </c>
      <c r="L88" s="43">
        <v>74.97</v>
      </c>
      <c r="M88" s="46">
        <v>78.03</v>
      </c>
      <c r="N88" s="3" t="e">
        <f t="shared" si="15"/>
        <v>#DIV/0!</v>
      </c>
      <c r="O88" s="3">
        <v>421.69400000000002</v>
      </c>
      <c r="P88" s="122">
        <v>438.90600000000001</v>
      </c>
      <c r="Q88" s="23"/>
      <c r="R88" s="122">
        <v>64.099999999999994</v>
      </c>
      <c r="S88" s="67"/>
      <c r="T88" s="63" t="str">
        <f t="shared" si="18"/>
        <v/>
      </c>
      <c r="U88" s="60">
        <v>104</v>
      </c>
      <c r="V88" s="38" t="str">
        <f t="shared" si="16"/>
        <v/>
      </c>
      <c r="W88" s="67"/>
      <c r="X88" s="128">
        <v>1724</v>
      </c>
      <c r="Y88" s="24"/>
      <c r="Z88" s="24"/>
      <c r="AA88" s="82" t="e">
        <f>DIÁRIO!W77</f>
        <v>#DIV/0!</v>
      </c>
      <c r="AB88" s="82" t="e">
        <f>DIÁRIO!X77</f>
        <v>#DIV/0!</v>
      </c>
      <c r="AC88" s="60"/>
    </row>
    <row r="89" spans="1:29" x14ac:dyDescent="0.25">
      <c r="A89" s="62" t="str">
        <f>IF('Cria e Recria'!L$7="","",A88+7)</f>
        <v/>
      </c>
      <c r="B89" s="19">
        <f t="shared" si="19"/>
        <v>91</v>
      </c>
      <c r="C89" s="39">
        <f>DIÁRIO!S78</f>
        <v>0</v>
      </c>
      <c r="D89" s="71">
        <f t="shared" ref="D89:D98" si="23">IF(C89="","",D88-C89)</f>
        <v>0</v>
      </c>
      <c r="E89" s="64" t="e">
        <f t="shared" ref="E89:E98" si="24">IF(C89="","",(C89/D88)*100)</f>
        <v>#DIV/0!</v>
      </c>
      <c r="F89" s="64">
        <v>0.13</v>
      </c>
      <c r="G89" s="64" t="e">
        <f t="shared" ref="G89:G98" si="25">IF(C89="","",(D89/D$16)*100)</f>
        <v>#DIV/0!</v>
      </c>
      <c r="H89" s="64">
        <v>90.510000000000332</v>
      </c>
      <c r="I89" s="67">
        <f>DIÁRIO!U78</f>
        <v>0</v>
      </c>
      <c r="J89" s="66">
        <f t="shared" ref="J89:J98" si="26">IF(I89="","",I89+J88)</f>
        <v>0</v>
      </c>
      <c r="K89" s="3" t="e">
        <f t="shared" si="14"/>
        <v>#DIV/0!</v>
      </c>
      <c r="L89" s="43">
        <v>74.283999999999992</v>
      </c>
      <c r="M89" s="46">
        <v>77.316000000000003</v>
      </c>
      <c r="N89" s="3" t="e">
        <f t="shared" si="15"/>
        <v>#DIV/0!</v>
      </c>
      <c r="O89" s="3">
        <v>426.49599999999998</v>
      </c>
      <c r="P89" s="121">
        <v>443.904</v>
      </c>
      <c r="Q89" s="23"/>
      <c r="R89" s="36">
        <v>64.099999999999994</v>
      </c>
      <c r="S89" s="67"/>
      <c r="T89" s="63" t="str">
        <f t="shared" si="18"/>
        <v/>
      </c>
      <c r="U89" s="20">
        <v>104</v>
      </c>
      <c r="V89" s="38" t="str">
        <f t="shared" si="16"/>
        <v/>
      </c>
      <c r="W89" s="67"/>
      <c r="X89" s="66">
        <v>1725</v>
      </c>
      <c r="Y89" s="24"/>
      <c r="Z89" s="24"/>
      <c r="AA89" s="82" t="e">
        <f>DIÁRIO!W78</f>
        <v>#DIV/0!</v>
      </c>
      <c r="AB89" s="82" t="e">
        <f>DIÁRIO!X78</f>
        <v>#DIV/0!</v>
      </c>
      <c r="AC89" s="60"/>
    </row>
    <row r="90" spans="1:29" x14ac:dyDescent="0.25">
      <c r="A90" s="62" t="str">
        <f>IF('Cria e Recria'!L$7="","",A89+7)</f>
        <v/>
      </c>
      <c r="B90" s="19">
        <f t="shared" si="19"/>
        <v>92</v>
      </c>
      <c r="C90" s="39">
        <f>DIÁRIO!S79</f>
        <v>0</v>
      </c>
      <c r="D90" s="71">
        <f t="shared" si="23"/>
        <v>0</v>
      </c>
      <c r="E90" s="64" t="e">
        <f t="shared" si="24"/>
        <v>#DIV/0!</v>
      </c>
      <c r="F90" s="64">
        <v>0.13</v>
      </c>
      <c r="G90" s="64" t="e">
        <f t="shared" si="25"/>
        <v>#DIV/0!</v>
      </c>
      <c r="H90" s="64">
        <v>90.380000000000337</v>
      </c>
      <c r="I90" s="67">
        <f>DIÁRIO!U79</f>
        <v>0</v>
      </c>
      <c r="J90" s="66">
        <f t="shared" si="26"/>
        <v>0</v>
      </c>
      <c r="K90" s="3" t="e">
        <f t="shared" si="14"/>
        <v>#DIV/0!</v>
      </c>
      <c r="L90" s="43">
        <v>73.597999999999999</v>
      </c>
      <c r="M90" s="46">
        <v>76.60199999999999</v>
      </c>
      <c r="N90" s="3" t="e">
        <f t="shared" si="15"/>
        <v>#DIV/0!</v>
      </c>
      <c r="O90" s="3">
        <v>431.298</v>
      </c>
      <c r="P90" s="122">
        <v>448.90200000000004</v>
      </c>
      <c r="Q90" s="23"/>
      <c r="R90" s="122">
        <v>64.099999999999994</v>
      </c>
      <c r="S90" s="67"/>
      <c r="T90" s="63" t="str">
        <f t="shared" si="18"/>
        <v/>
      </c>
      <c r="U90" s="60">
        <v>104</v>
      </c>
      <c r="V90" s="38" t="str">
        <f t="shared" si="16"/>
        <v/>
      </c>
      <c r="W90" s="67"/>
      <c r="X90" s="128">
        <v>1725</v>
      </c>
      <c r="Y90" s="24"/>
      <c r="Z90" s="24"/>
      <c r="AA90" s="82" t="e">
        <f>DIÁRIO!W79</f>
        <v>#DIV/0!</v>
      </c>
      <c r="AB90" s="82" t="e">
        <f>DIÁRIO!X79</f>
        <v>#DIV/0!</v>
      </c>
      <c r="AC90" s="60"/>
    </row>
    <row r="91" spans="1:29" x14ac:dyDescent="0.25">
      <c r="A91" s="62" t="str">
        <f>IF('Cria e Recria'!L$7="","",A90+7)</f>
        <v/>
      </c>
      <c r="B91" s="19">
        <f t="shared" si="19"/>
        <v>93</v>
      </c>
      <c r="C91" s="39">
        <f>DIÁRIO!S80</f>
        <v>0</v>
      </c>
      <c r="D91" s="71">
        <f t="shared" si="23"/>
        <v>0</v>
      </c>
      <c r="E91" s="64" t="e">
        <f t="shared" si="24"/>
        <v>#DIV/0!</v>
      </c>
      <c r="F91" s="64">
        <v>0.13</v>
      </c>
      <c r="G91" s="64" t="e">
        <f t="shared" si="25"/>
        <v>#DIV/0!</v>
      </c>
      <c r="H91" s="64">
        <v>90.250000000000341</v>
      </c>
      <c r="I91" s="67">
        <f>DIÁRIO!U80</f>
        <v>0</v>
      </c>
      <c r="J91" s="66">
        <f t="shared" si="26"/>
        <v>0</v>
      </c>
      <c r="K91" s="3" t="e">
        <f t="shared" si="14"/>
        <v>#DIV/0!</v>
      </c>
      <c r="L91" s="43">
        <v>72.912000000000006</v>
      </c>
      <c r="M91" s="46">
        <v>75.888000000000005</v>
      </c>
      <c r="N91" s="3" t="e">
        <f t="shared" si="15"/>
        <v>#DIV/0!</v>
      </c>
      <c r="O91" s="3">
        <v>436.09999999999997</v>
      </c>
      <c r="P91" s="121">
        <v>453.90000000000003</v>
      </c>
      <c r="Q91" s="23"/>
      <c r="R91" s="36">
        <v>64.2</v>
      </c>
      <c r="S91" s="67"/>
      <c r="T91" s="63" t="str">
        <f t="shared" si="18"/>
        <v/>
      </c>
      <c r="U91" s="20">
        <v>104</v>
      </c>
      <c r="V91" s="38" t="str">
        <f t="shared" si="16"/>
        <v/>
      </c>
      <c r="W91" s="67"/>
      <c r="X91" s="66">
        <v>1726</v>
      </c>
      <c r="Y91" s="24"/>
      <c r="Z91" s="24"/>
      <c r="AA91" s="82" t="e">
        <f>DIÁRIO!W80</f>
        <v>#DIV/0!</v>
      </c>
      <c r="AB91" s="82" t="e">
        <f>DIÁRIO!X80</f>
        <v>#DIV/0!</v>
      </c>
      <c r="AC91" s="60"/>
    </row>
    <row r="92" spans="1:29" x14ac:dyDescent="0.25">
      <c r="A92" s="62" t="str">
        <f>IF('Cria e Recria'!L$7="","",A91+7)</f>
        <v/>
      </c>
      <c r="B92" s="19">
        <f t="shared" si="19"/>
        <v>94</v>
      </c>
      <c r="C92" s="39">
        <f>DIÁRIO!S81</f>
        <v>0</v>
      </c>
      <c r="D92" s="71">
        <f t="shared" si="23"/>
        <v>0</v>
      </c>
      <c r="E92" s="64" t="e">
        <f t="shared" si="24"/>
        <v>#DIV/0!</v>
      </c>
      <c r="F92" s="64">
        <v>0.13</v>
      </c>
      <c r="G92" s="64" t="e">
        <f t="shared" si="25"/>
        <v>#DIV/0!</v>
      </c>
      <c r="H92" s="64">
        <v>90.120000000000346</v>
      </c>
      <c r="I92" s="67">
        <f>DIÁRIO!U81</f>
        <v>0</v>
      </c>
      <c r="J92" s="66">
        <f t="shared" si="26"/>
        <v>0</v>
      </c>
      <c r="K92" s="3" t="e">
        <f t="shared" si="14"/>
        <v>#DIV/0!</v>
      </c>
      <c r="L92" s="43">
        <v>72.128</v>
      </c>
      <c r="M92" s="46">
        <v>75.071999999999989</v>
      </c>
      <c r="N92" s="3" t="e">
        <f t="shared" si="15"/>
        <v>#DIV/0!</v>
      </c>
      <c r="O92" s="3">
        <v>440.70599999999996</v>
      </c>
      <c r="P92" s="122">
        <v>458.69400000000002</v>
      </c>
      <c r="Q92" s="23"/>
      <c r="R92" s="122">
        <v>64.2</v>
      </c>
      <c r="S92" s="67"/>
      <c r="T92" s="63" t="str">
        <f t="shared" si="18"/>
        <v/>
      </c>
      <c r="U92" s="60">
        <v>104</v>
      </c>
      <c r="V92" s="38" t="str">
        <f t="shared" si="16"/>
        <v/>
      </c>
      <c r="W92" s="67"/>
      <c r="X92" s="128">
        <v>1726</v>
      </c>
      <c r="Y92" s="24"/>
      <c r="Z92" s="24"/>
      <c r="AA92" s="82" t="e">
        <f>DIÁRIO!W81</f>
        <v>#DIV/0!</v>
      </c>
      <c r="AB92" s="82" t="e">
        <f>DIÁRIO!X81</f>
        <v>#DIV/0!</v>
      </c>
      <c r="AC92" s="60"/>
    </row>
    <row r="93" spans="1:29" x14ac:dyDescent="0.25">
      <c r="A93" s="47" t="str">
        <f>IF('Cria e Recria'!L$7="","",A92+7)</f>
        <v/>
      </c>
      <c r="B93" s="48">
        <f t="shared" si="19"/>
        <v>95</v>
      </c>
      <c r="C93" s="56">
        <f>DIÁRIO!S82</f>
        <v>0</v>
      </c>
      <c r="D93" s="70">
        <f t="shared" si="23"/>
        <v>0</v>
      </c>
      <c r="E93" s="50" t="e">
        <f t="shared" si="24"/>
        <v>#DIV/0!</v>
      </c>
      <c r="F93" s="50">
        <v>0.13</v>
      </c>
      <c r="G93" s="50" t="e">
        <f t="shared" si="25"/>
        <v>#DIV/0!</v>
      </c>
      <c r="H93" s="50">
        <v>89.99000000000035</v>
      </c>
      <c r="I93" s="72">
        <f>DIÁRIO!U82</f>
        <v>0</v>
      </c>
      <c r="J93" s="73">
        <f t="shared" si="26"/>
        <v>0</v>
      </c>
      <c r="K93" s="50" t="e">
        <f t="shared" si="14"/>
        <v>#DIV/0!</v>
      </c>
      <c r="L93" s="135">
        <v>71.442000000000007</v>
      </c>
      <c r="M93" s="51">
        <v>74.358000000000004</v>
      </c>
      <c r="N93" s="50" t="e">
        <f t="shared" si="15"/>
        <v>#DIV/0!</v>
      </c>
      <c r="O93" s="50">
        <v>445.40999999999997</v>
      </c>
      <c r="P93" s="123">
        <v>463.59000000000003</v>
      </c>
      <c r="Q93" s="58"/>
      <c r="R93" s="123">
        <v>64.3</v>
      </c>
      <c r="S93" s="72"/>
      <c r="T93" s="59" t="str">
        <f t="shared" si="18"/>
        <v/>
      </c>
      <c r="U93" s="59">
        <v>104</v>
      </c>
      <c r="V93" s="54" t="str">
        <f t="shared" si="16"/>
        <v/>
      </c>
      <c r="W93" s="72"/>
      <c r="X93" s="73">
        <v>1726</v>
      </c>
      <c r="Y93" s="57"/>
      <c r="Z93" s="53"/>
      <c r="AA93" s="83" t="e">
        <f>DIÁRIO!W82</f>
        <v>#DIV/0!</v>
      </c>
      <c r="AB93" s="83" t="e">
        <f>DIÁRIO!X82</f>
        <v>#DIV/0!</v>
      </c>
      <c r="AC93" s="60"/>
    </row>
    <row r="94" spans="1:29" x14ac:dyDescent="0.25">
      <c r="A94" s="62" t="str">
        <f>IF('Cria e Recria'!L$7="","",A93+7)</f>
        <v/>
      </c>
      <c r="B94" s="19">
        <f t="shared" si="19"/>
        <v>96</v>
      </c>
      <c r="C94" s="39">
        <f>DIÁRIO!S83</f>
        <v>0</v>
      </c>
      <c r="D94" s="71">
        <f t="shared" si="23"/>
        <v>0</v>
      </c>
      <c r="E94" s="64" t="e">
        <f t="shared" si="24"/>
        <v>#DIV/0!</v>
      </c>
      <c r="F94" s="118">
        <v>0.13</v>
      </c>
      <c r="G94" s="64" t="e">
        <f t="shared" si="25"/>
        <v>#DIV/0!</v>
      </c>
      <c r="H94" s="64">
        <v>89.860000000000355</v>
      </c>
      <c r="I94" s="67">
        <f>DIÁRIO!U83</f>
        <v>0</v>
      </c>
      <c r="J94" s="66">
        <f t="shared" si="26"/>
        <v>0</v>
      </c>
      <c r="K94" s="3" t="e">
        <f t="shared" si="14"/>
        <v>#DIV/0!</v>
      </c>
      <c r="L94" s="43">
        <v>70.657999999999987</v>
      </c>
      <c r="M94" s="46">
        <v>73.542000000000002</v>
      </c>
      <c r="N94" s="3" t="e">
        <f t="shared" si="15"/>
        <v>#DIV/0!</v>
      </c>
      <c r="O94" s="3">
        <v>450.01599999999996</v>
      </c>
      <c r="P94" s="118">
        <v>468.38400000000001</v>
      </c>
      <c r="Q94" s="23"/>
      <c r="R94" s="118">
        <v>64.3</v>
      </c>
      <c r="S94" s="67"/>
      <c r="T94" s="63" t="str">
        <f t="shared" si="18"/>
        <v/>
      </c>
      <c r="U94" s="118">
        <v>104</v>
      </c>
      <c r="V94" s="38" t="str">
        <f t="shared" si="16"/>
        <v/>
      </c>
      <c r="W94" s="67"/>
      <c r="X94" s="118">
        <v>1727</v>
      </c>
      <c r="Y94" s="24"/>
      <c r="Z94" s="24"/>
      <c r="AA94" s="82" t="e">
        <f>DIÁRIO!W83</f>
        <v>#DIV/0!</v>
      </c>
      <c r="AB94" s="82" t="e">
        <f>DIÁRIO!X83</f>
        <v>#DIV/0!</v>
      </c>
      <c r="AC94" s="60"/>
    </row>
    <row r="95" spans="1:29" x14ac:dyDescent="0.25">
      <c r="A95" s="62" t="str">
        <f>IF('Cria e Recria'!L$7="","",A94+7)</f>
        <v/>
      </c>
      <c r="B95" s="19">
        <f t="shared" si="19"/>
        <v>97</v>
      </c>
      <c r="C95" s="39">
        <f>DIÁRIO!S84</f>
        <v>0</v>
      </c>
      <c r="D95" s="71">
        <f t="shared" si="23"/>
        <v>0</v>
      </c>
      <c r="E95" s="64" t="e">
        <f t="shared" si="24"/>
        <v>#DIV/0!</v>
      </c>
      <c r="F95" s="118">
        <v>0.13</v>
      </c>
      <c r="G95" s="64" t="e">
        <f t="shared" si="25"/>
        <v>#DIV/0!</v>
      </c>
      <c r="H95" s="64">
        <v>89.730000000000359</v>
      </c>
      <c r="I95" s="67">
        <f>DIÁRIO!U84</f>
        <v>0</v>
      </c>
      <c r="J95" s="66">
        <f t="shared" si="26"/>
        <v>0</v>
      </c>
      <c r="K95" s="3" t="e">
        <f t="shared" si="14"/>
        <v>#DIV/0!</v>
      </c>
      <c r="L95" s="43">
        <v>69.873999999999995</v>
      </c>
      <c r="M95" s="46">
        <v>72.725999999999999</v>
      </c>
      <c r="N95" s="3" t="e">
        <f t="shared" si="15"/>
        <v>#DIV/0!</v>
      </c>
      <c r="O95" s="3">
        <v>454.524</v>
      </c>
      <c r="P95" s="118">
        <v>473.07600000000002</v>
      </c>
      <c r="Q95" s="23"/>
      <c r="R95" s="124">
        <v>64.3</v>
      </c>
      <c r="S95" s="67"/>
      <c r="T95" s="63" t="str">
        <f t="shared" si="18"/>
        <v/>
      </c>
      <c r="U95" s="118">
        <v>104</v>
      </c>
      <c r="V95" s="38" t="str">
        <f t="shared" si="16"/>
        <v/>
      </c>
      <c r="W95" s="67"/>
      <c r="X95" s="118">
        <v>1727</v>
      </c>
      <c r="Y95" s="24"/>
      <c r="Z95" s="24"/>
      <c r="AA95" s="82" t="e">
        <f>DIÁRIO!W84</f>
        <v>#DIV/0!</v>
      </c>
      <c r="AB95" s="82" t="e">
        <f>DIÁRIO!X84</f>
        <v>#DIV/0!</v>
      </c>
      <c r="AC95" s="60"/>
    </row>
    <row r="96" spans="1:29" x14ac:dyDescent="0.25">
      <c r="A96" s="62" t="str">
        <f>IF('Cria e Recria'!L$7="","",A95+7)</f>
        <v/>
      </c>
      <c r="B96" s="19">
        <f t="shared" si="19"/>
        <v>98</v>
      </c>
      <c r="C96" s="39">
        <f>DIÁRIO!S85</f>
        <v>0</v>
      </c>
      <c r="D96" s="71">
        <f t="shared" si="23"/>
        <v>0</v>
      </c>
      <c r="E96" s="64" t="e">
        <f t="shared" si="24"/>
        <v>#DIV/0!</v>
      </c>
      <c r="F96" s="118">
        <v>0.13</v>
      </c>
      <c r="G96" s="64" t="e">
        <f t="shared" si="25"/>
        <v>#DIV/0!</v>
      </c>
      <c r="H96" s="64">
        <v>89.600000000000364</v>
      </c>
      <c r="I96" s="67">
        <f>DIÁRIO!U85</f>
        <v>0</v>
      </c>
      <c r="J96" s="66">
        <f t="shared" si="26"/>
        <v>0</v>
      </c>
      <c r="K96" s="3" t="e">
        <f t="shared" si="14"/>
        <v>#DIV/0!</v>
      </c>
      <c r="L96" s="43">
        <v>69.09</v>
      </c>
      <c r="M96" s="46">
        <v>71.91</v>
      </c>
      <c r="N96" s="3" t="e">
        <f t="shared" si="15"/>
        <v>#DIV/0!</v>
      </c>
      <c r="O96" s="3">
        <v>458.93400000000003</v>
      </c>
      <c r="P96" s="118">
        <v>477.666</v>
      </c>
      <c r="Q96" s="23"/>
      <c r="R96" s="118">
        <v>64.400000000000006</v>
      </c>
      <c r="S96" s="67"/>
      <c r="T96" s="63" t="str">
        <f t="shared" si="18"/>
        <v/>
      </c>
      <c r="U96" s="118">
        <v>104</v>
      </c>
      <c r="V96" s="38" t="str">
        <f t="shared" si="16"/>
        <v/>
      </c>
      <c r="W96" s="67"/>
      <c r="X96" s="118">
        <v>1728</v>
      </c>
      <c r="Y96" s="24"/>
      <c r="Z96" s="24"/>
      <c r="AA96" s="82" t="e">
        <f>DIÁRIO!W85</f>
        <v>#DIV/0!</v>
      </c>
      <c r="AB96" s="82" t="e">
        <f>DIÁRIO!X85</f>
        <v>#DIV/0!</v>
      </c>
      <c r="AC96" s="60"/>
    </row>
    <row r="97" spans="1:29" x14ac:dyDescent="0.25">
      <c r="A97" s="62" t="str">
        <f>IF('Cria e Recria'!L$7="","",A96+7)</f>
        <v/>
      </c>
      <c r="B97" s="19">
        <f t="shared" si="19"/>
        <v>99</v>
      </c>
      <c r="C97" s="39">
        <f>DIÁRIO!S86</f>
        <v>0</v>
      </c>
      <c r="D97" s="71">
        <f t="shared" si="23"/>
        <v>0</v>
      </c>
      <c r="E97" s="64" t="e">
        <f t="shared" si="24"/>
        <v>#DIV/0!</v>
      </c>
      <c r="F97" s="118">
        <v>0.13</v>
      </c>
      <c r="G97" s="64" t="e">
        <f t="shared" si="25"/>
        <v>#DIV/0!</v>
      </c>
      <c r="H97" s="64">
        <v>89.470000000000368</v>
      </c>
      <c r="I97" s="67">
        <f>DIÁRIO!U86</f>
        <v>0</v>
      </c>
      <c r="J97" s="66">
        <f t="shared" si="26"/>
        <v>0</v>
      </c>
      <c r="K97" s="3" t="e">
        <f t="shared" si="14"/>
        <v>#DIV/0!</v>
      </c>
      <c r="L97" s="43">
        <v>68.305999999999997</v>
      </c>
      <c r="M97" s="46">
        <v>71.094000000000008</v>
      </c>
      <c r="N97" s="3" t="e">
        <f t="shared" si="15"/>
        <v>#DIV/0!</v>
      </c>
      <c r="O97" s="3">
        <v>463.34399999999999</v>
      </c>
      <c r="P97" s="118">
        <v>482.25600000000003</v>
      </c>
      <c r="Q97" s="23"/>
      <c r="R97" s="118">
        <v>64.400000000000006</v>
      </c>
      <c r="S97" s="67"/>
      <c r="T97" s="63" t="str">
        <f t="shared" si="18"/>
        <v/>
      </c>
      <c r="U97" s="118">
        <v>104</v>
      </c>
      <c r="V97" s="38" t="str">
        <f t="shared" si="16"/>
        <v/>
      </c>
      <c r="W97" s="67"/>
      <c r="X97" s="118">
        <v>1728</v>
      </c>
      <c r="Y97" s="24"/>
      <c r="Z97" s="24"/>
      <c r="AA97" s="82" t="e">
        <f>DIÁRIO!W86</f>
        <v>#DIV/0!</v>
      </c>
      <c r="AB97" s="82" t="e">
        <f>DIÁRIO!X86</f>
        <v>#DIV/0!</v>
      </c>
      <c r="AC97" s="60"/>
    </row>
    <row r="98" spans="1:29" x14ac:dyDescent="0.25">
      <c r="A98" s="47" t="str">
        <f>IF('Cria e Recria'!L$7="","",A97+7)</f>
        <v/>
      </c>
      <c r="B98" s="48">
        <f t="shared" si="19"/>
        <v>100</v>
      </c>
      <c r="C98" s="56">
        <f>DIÁRIO!S87</f>
        <v>0</v>
      </c>
      <c r="D98" s="70">
        <f t="shared" si="23"/>
        <v>0</v>
      </c>
      <c r="E98" s="50" t="e">
        <f t="shared" si="24"/>
        <v>#DIV/0!</v>
      </c>
      <c r="F98" s="49">
        <v>0.13</v>
      </c>
      <c r="G98" s="50" t="e">
        <f t="shared" si="25"/>
        <v>#DIV/0!</v>
      </c>
      <c r="H98" s="50">
        <v>89.340000000000373</v>
      </c>
      <c r="I98" s="72">
        <f>DIÁRIO!U87</f>
        <v>0</v>
      </c>
      <c r="J98" s="73">
        <f t="shared" si="26"/>
        <v>0</v>
      </c>
      <c r="K98" s="50" t="e">
        <f t="shared" si="14"/>
        <v>#DIV/0!</v>
      </c>
      <c r="L98" s="135">
        <v>67.423999999999992</v>
      </c>
      <c r="M98" s="51">
        <v>70.176000000000002</v>
      </c>
      <c r="N98" s="50" t="e">
        <f t="shared" si="15"/>
        <v>#DIV/0!</v>
      </c>
      <c r="O98" s="50">
        <v>467.65600000000001</v>
      </c>
      <c r="P98" s="49">
        <v>486.74399999999997</v>
      </c>
      <c r="Q98" s="58"/>
      <c r="R98" s="49">
        <v>64.400000000000006</v>
      </c>
      <c r="S98" s="72"/>
      <c r="T98" s="59" t="str">
        <f t="shared" si="18"/>
        <v/>
      </c>
      <c r="U98" s="49">
        <v>104</v>
      </c>
      <c r="V98" s="54" t="str">
        <f t="shared" si="16"/>
        <v/>
      </c>
      <c r="W98" s="72"/>
      <c r="X98" s="49">
        <v>1728</v>
      </c>
      <c r="Y98" s="57"/>
      <c r="Z98" s="53"/>
      <c r="AA98" s="83" t="e">
        <f>DIÁRIO!W87</f>
        <v>#DIV/0!</v>
      </c>
      <c r="AB98" s="83" t="e">
        <f>DIÁRIO!X87</f>
        <v>#DIV/0!</v>
      </c>
      <c r="AC98" s="60"/>
    </row>
    <row r="100" spans="1:29" x14ac:dyDescent="0.25">
      <c r="A100" s="9" t="s">
        <v>117</v>
      </c>
    </row>
  </sheetData>
  <sheetProtection algorithmName="SHA-512" hashValue="eEVUhpUZ5HUJk/AmGnwt7kI12Z6tf/9wP4lA+trhhBCX/UDJO6iwONcxHtLIDMg9L1kjf7NxLS6ZTdABoAY2Dw==" saltValue="JSVDp2lUP8nYc+tEznpS+Q==" spinCount="100000" sheet="1" objects="1" scenarios="1"/>
  <mergeCells count="24">
    <mergeCell ref="A1:AB1"/>
    <mergeCell ref="A3:AB3"/>
    <mergeCell ref="C11:H11"/>
    <mergeCell ref="I11:M11"/>
    <mergeCell ref="J7:K7"/>
    <mergeCell ref="B6:C6"/>
    <mergeCell ref="J6:K6"/>
    <mergeCell ref="AA11:AA12"/>
    <mergeCell ref="U6:V6"/>
    <mergeCell ref="B7:C7"/>
    <mergeCell ref="Q11:R11"/>
    <mergeCell ref="U7:V7"/>
    <mergeCell ref="AC11:AC12"/>
    <mergeCell ref="Y11:Z11"/>
    <mergeCell ref="AB11:AB12"/>
    <mergeCell ref="V11:V12"/>
    <mergeCell ref="A11:A14"/>
    <mergeCell ref="W11:X11"/>
    <mergeCell ref="B11:B14"/>
    <mergeCell ref="S11:U11"/>
    <mergeCell ref="N11:N12"/>
    <mergeCell ref="O11:O12"/>
    <mergeCell ref="P11:P12"/>
    <mergeCell ref="K13:K14"/>
  </mergeCells>
  <phoneticPr fontId="8" type="noConversion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8"/>
  <sheetViews>
    <sheetView showGridLines="0" workbookViewId="0">
      <selection activeCell="A28" sqref="A28"/>
    </sheetView>
  </sheetViews>
  <sheetFormatPr defaultRowHeight="15" x14ac:dyDescent="0.25"/>
  <sheetData>
    <row r="28" spans="1:1" x14ac:dyDescent="0.25">
      <c r="A28" t="s">
        <v>117</v>
      </c>
    </row>
  </sheetData>
  <sheetProtection algorithmName="SHA-512" hashValue="umxqKDeJ/SgiNw2Glu7IPIRV56tiSvwswMry2ECBiie0HGgV/lpQhiOSQXEtF0BhJY7IH8gK4Y2YLJswljBGzQ==" saltValue="M7uUDN7LujP6+2TpbXzwyg==" spinCount="100000" sheet="1" objects="1" scenarios="1"/>
  <phoneticPr fontId="8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7"/>
  <sheetViews>
    <sheetView showGridLines="0" zoomScale="90" zoomScaleNormal="90" workbookViewId="0">
      <selection activeCell="I28" sqref="I28"/>
    </sheetView>
  </sheetViews>
  <sheetFormatPr defaultRowHeight="15" x14ac:dyDescent="0.25"/>
  <sheetData>
    <row r="27" spans="1:1" x14ac:dyDescent="0.25">
      <c r="A27" t="s">
        <v>117</v>
      </c>
    </row>
  </sheetData>
  <sheetProtection algorithmName="SHA-512" hashValue="MSR3lLoxIhow07wK4sD9TslrwU1CKezNnitGnrvJZuCACCoWWe87DOJPYeHCDSXNPxFXTGR0s91bHFL7hYfLjQ==" saltValue="4tujQLHvbw+GMWnq9WgmyQ==" spinCount="100000" sheet="1" objects="1" scenarios="1"/>
  <phoneticPr fontId="8" type="noConversion"/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FB9A3-8AB5-41C7-9AF2-4CEC3C73763B}">
  <dimension ref="A99:C183"/>
  <sheetViews>
    <sheetView showGridLines="0" workbookViewId="0">
      <selection activeCell="C102" sqref="C102:C183"/>
    </sheetView>
  </sheetViews>
  <sheetFormatPr defaultRowHeight="15" x14ac:dyDescent="0.25"/>
  <sheetData>
    <row r="99" spans="1:3" x14ac:dyDescent="0.25">
      <c r="B99" t="s">
        <v>120</v>
      </c>
      <c r="C99" t="s">
        <v>121</v>
      </c>
    </row>
    <row r="100" spans="1:3" x14ac:dyDescent="0.25">
      <c r="A100">
        <v>17</v>
      </c>
    </row>
    <row r="101" spans="1:3" x14ac:dyDescent="0.25">
      <c r="A101">
        <v>18</v>
      </c>
    </row>
    <row r="102" spans="1:3" x14ac:dyDescent="0.25">
      <c r="A102">
        <v>19</v>
      </c>
      <c r="B102" s="41">
        <f>100-Produção!H17</f>
        <v>0.12999999999999545</v>
      </c>
      <c r="C102" t="e">
        <f>IF(Produção!G17="","",(100-Produção!G17))</f>
        <v>#DIV/0!</v>
      </c>
    </row>
    <row r="103" spans="1:3" x14ac:dyDescent="0.25">
      <c r="A103">
        <v>20</v>
      </c>
      <c r="B103" s="41">
        <f>100-Produção!H18</f>
        <v>0.25999999999999091</v>
      </c>
      <c r="C103" t="e">
        <f>IF(Produção!G18="","",(100-Produção!G18))</f>
        <v>#DIV/0!</v>
      </c>
    </row>
    <row r="104" spans="1:3" x14ac:dyDescent="0.25">
      <c r="A104">
        <v>21</v>
      </c>
      <c r="B104" s="41">
        <f>100-Produção!H19</f>
        <v>0.38999999999998636</v>
      </c>
      <c r="C104" t="e">
        <f>IF(Produção!G19="","",(100-Produção!G19))</f>
        <v>#DIV/0!</v>
      </c>
    </row>
    <row r="105" spans="1:3" x14ac:dyDescent="0.25">
      <c r="A105">
        <v>22</v>
      </c>
      <c r="B105" s="41">
        <f>100-Produção!H20</f>
        <v>0.51999999999998181</v>
      </c>
      <c r="C105" t="e">
        <f>IF(Produção!G20="","",(100-Produção!G20))</f>
        <v>#DIV/0!</v>
      </c>
    </row>
    <row r="106" spans="1:3" x14ac:dyDescent="0.25">
      <c r="A106">
        <v>23</v>
      </c>
      <c r="B106" s="41">
        <f>100-Produção!H21</f>
        <v>0.64999999999997726</v>
      </c>
      <c r="C106" t="e">
        <f>IF(Produção!G21="","",(100-Produção!G21))</f>
        <v>#DIV/0!</v>
      </c>
    </row>
    <row r="107" spans="1:3" x14ac:dyDescent="0.25">
      <c r="A107">
        <v>24</v>
      </c>
      <c r="B107" s="41">
        <f>100-Produção!H22</f>
        <v>0.77999999999997272</v>
      </c>
      <c r="C107" t="e">
        <f>IF(Produção!G22="","",(100-Produção!G22))</f>
        <v>#DIV/0!</v>
      </c>
    </row>
    <row r="108" spans="1:3" x14ac:dyDescent="0.25">
      <c r="A108">
        <v>25</v>
      </c>
      <c r="B108" s="41">
        <f>100-Produção!H23</f>
        <v>0.90999999999996817</v>
      </c>
      <c r="C108" t="e">
        <f>IF(Produção!G23="","",(100-Produção!G23))</f>
        <v>#DIV/0!</v>
      </c>
    </row>
    <row r="109" spans="1:3" x14ac:dyDescent="0.25">
      <c r="A109">
        <v>26</v>
      </c>
      <c r="B109" s="41">
        <f>100-Produção!H24</f>
        <v>1.0399999999999636</v>
      </c>
      <c r="C109" t="e">
        <f>IF(Produção!G24="","",(100-Produção!G24))</f>
        <v>#DIV/0!</v>
      </c>
    </row>
    <row r="110" spans="1:3" x14ac:dyDescent="0.25">
      <c r="A110">
        <v>27</v>
      </c>
      <c r="B110" s="41">
        <f>100-Produção!H25</f>
        <v>1.1699999999999591</v>
      </c>
      <c r="C110" t="e">
        <f>IF(Produção!G25="","",(100-Produção!G25))</f>
        <v>#DIV/0!</v>
      </c>
    </row>
    <row r="111" spans="1:3" x14ac:dyDescent="0.25">
      <c r="A111">
        <v>28</v>
      </c>
      <c r="B111" s="41">
        <f>100-Produção!H26</f>
        <v>1.2999999999999545</v>
      </c>
      <c r="C111" t="e">
        <f>IF(Produção!G26="","",(100-Produção!G26))</f>
        <v>#DIV/0!</v>
      </c>
    </row>
    <row r="112" spans="1:3" x14ac:dyDescent="0.25">
      <c r="A112">
        <v>29</v>
      </c>
      <c r="B112" s="41">
        <f>100-Produção!H27</f>
        <v>1.42999999999995</v>
      </c>
      <c r="C112" t="e">
        <f>IF(Produção!G27="","",(100-Produção!G27))</f>
        <v>#DIV/0!</v>
      </c>
    </row>
    <row r="113" spans="1:3" x14ac:dyDescent="0.25">
      <c r="A113">
        <v>30</v>
      </c>
      <c r="B113" s="41">
        <f>100-Produção!H28</f>
        <v>1.5599999999999454</v>
      </c>
      <c r="C113" t="e">
        <f>IF(Produção!G28="","",(100-Produção!G28))</f>
        <v>#DIV/0!</v>
      </c>
    </row>
    <row r="114" spans="1:3" x14ac:dyDescent="0.25">
      <c r="A114">
        <v>31</v>
      </c>
      <c r="B114" s="41">
        <f>100-Produção!H29</f>
        <v>1.6899999999999409</v>
      </c>
      <c r="C114" t="e">
        <f>IF(Produção!G29="","",(100-Produção!G29))</f>
        <v>#DIV/0!</v>
      </c>
    </row>
    <row r="115" spans="1:3" x14ac:dyDescent="0.25">
      <c r="A115">
        <v>32</v>
      </c>
      <c r="B115" s="41">
        <f>100-Produção!H30</f>
        <v>1.8199999999999363</v>
      </c>
      <c r="C115" t="e">
        <f>IF(Produção!G30="","",(100-Produção!G30))</f>
        <v>#DIV/0!</v>
      </c>
    </row>
    <row r="116" spans="1:3" x14ac:dyDescent="0.25">
      <c r="A116">
        <v>33</v>
      </c>
      <c r="B116" s="41">
        <f>100-Produção!H31</f>
        <v>1.9499999999999318</v>
      </c>
      <c r="C116" t="e">
        <f>IF(Produção!G31="","",(100-Produção!G31))</f>
        <v>#DIV/0!</v>
      </c>
    </row>
    <row r="117" spans="1:3" x14ac:dyDescent="0.25">
      <c r="A117">
        <v>34</v>
      </c>
      <c r="B117" s="41">
        <f>100-Produção!H32</f>
        <v>2.0799999999999272</v>
      </c>
      <c r="C117" t="e">
        <f>IF(Produção!G32="","",(100-Produção!G32))</f>
        <v>#DIV/0!</v>
      </c>
    </row>
    <row r="118" spans="1:3" x14ac:dyDescent="0.25">
      <c r="A118">
        <v>35</v>
      </c>
      <c r="B118" s="41">
        <f>100-Produção!H33</f>
        <v>2.2099999999999227</v>
      </c>
      <c r="C118" t="e">
        <f>IF(Produção!G33="","",(100-Produção!G33))</f>
        <v>#DIV/0!</v>
      </c>
    </row>
    <row r="119" spans="1:3" x14ac:dyDescent="0.25">
      <c r="A119">
        <v>36</v>
      </c>
      <c r="B119" s="41">
        <f>100-Produção!H34</f>
        <v>2.3399999999999181</v>
      </c>
      <c r="C119" t="e">
        <f>IF(Produção!G34="","",(100-Produção!G34))</f>
        <v>#DIV/0!</v>
      </c>
    </row>
    <row r="120" spans="1:3" x14ac:dyDescent="0.25">
      <c r="A120">
        <v>37</v>
      </c>
      <c r="B120" s="41">
        <f>100-Produção!H35</f>
        <v>2.4699999999999136</v>
      </c>
      <c r="C120" t="e">
        <f>IF(Produção!G35="","",(100-Produção!G35))</f>
        <v>#DIV/0!</v>
      </c>
    </row>
    <row r="121" spans="1:3" x14ac:dyDescent="0.25">
      <c r="A121">
        <v>38</v>
      </c>
      <c r="B121" s="41">
        <f>100-Produção!H36</f>
        <v>2.5999999999999091</v>
      </c>
      <c r="C121" t="e">
        <f>IF(Produção!G36="","",(100-Produção!G36))</f>
        <v>#DIV/0!</v>
      </c>
    </row>
    <row r="122" spans="1:3" x14ac:dyDescent="0.25">
      <c r="A122">
        <v>39</v>
      </c>
      <c r="B122" s="41">
        <f>100-Produção!H37</f>
        <v>2.7299999999999045</v>
      </c>
      <c r="C122" t="e">
        <f>IF(Produção!G37="","",(100-Produção!G37))</f>
        <v>#DIV/0!</v>
      </c>
    </row>
    <row r="123" spans="1:3" x14ac:dyDescent="0.25">
      <c r="A123">
        <v>40</v>
      </c>
      <c r="B123" s="41">
        <f>100-Produção!H38</f>
        <v>2.8599999999999</v>
      </c>
      <c r="C123" t="e">
        <f>IF(Produção!G38="","",(100-Produção!G38))</f>
        <v>#DIV/0!</v>
      </c>
    </row>
    <row r="124" spans="1:3" x14ac:dyDescent="0.25">
      <c r="A124">
        <v>41</v>
      </c>
      <c r="B124" s="41">
        <f>100-Produção!H39</f>
        <v>2.9899999999998954</v>
      </c>
      <c r="C124" t="e">
        <f>IF(Produção!G39="","",(100-Produção!G39))</f>
        <v>#DIV/0!</v>
      </c>
    </row>
    <row r="125" spans="1:3" x14ac:dyDescent="0.25">
      <c r="A125">
        <v>42</v>
      </c>
      <c r="B125" s="41">
        <f>100-Produção!H40</f>
        <v>3.1199999999998909</v>
      </c>
      <c r="C125" t="e">
        <f>IF(Produção!G40="","",(100-Produção!G40))</f>
        <v>#DIV/0!</v>
      </c>
    </row>
    <row r="126" spans="1:3" x14ac:dyDescent="0.25">
      <c r="A126">
        <v>43</v>
      </c>
      <c r="B126" s="41">
        <f>100-Produção!H41</f>
        <v>3.2499999999998863</v>
      </c>
      <c r="C126" t="e">
        <f>IF(Produção!G41="","",(100-Produção!G41))</f>
        <v>#DIV/0!</v>
      </c>
    </row>
    <row r="127" spans="1:3" x14ac:dyDescent="0.25">
      <c r="A127">
        <v>44</v>
      </c>
      <c r="B127" s="41">
        <f>100-Produção!H42</f>
        <v>3.3799999999998818</v>
      </c>
      <c r="C127" t="e">
        <f>IF(Produção!G42="","",(100-Produção!G42))</f>
        <v>#DIV/0!</v>
      </c>
    </row>
    <row r="128" spans="1:3" x14ac:dyDescent="0.25">
      <c r="A128">
        <v>45</v>
      </c>
      <c r="B128" s="41">
        <f>100-Produção!H43</f>
        <v>3.5099999999998772</v>
      </c>
      <c r="C128" t="e">
        <f>IF(Produção!G43="","",(100-Produção!G43))</f>
        <v>#DIV/0!</v>
      </c>
    </row>
    <row r="129" spans="1:3" x14ac:dyDescent="0.25">
      <c r="A129">
        <v>46</v>
      </c>
      <c r="B129" s="41">
        <f>100-Produção!H44</f>
        <v>3.6399999999998727</v>
      </c>
      <c r="C129" t="e">
        <f>IF(Produção!G44="","",(100-Produção!G44))</f>
        <v>#DIV/0!</v>
      </c>
    </row>
    <row r="130" spans="1:3" x14ac:dyDescent="0.25">
      <c r="A130">
        <v>47</v>
      </c>
      <c r="B130" s="41">
        <f>100-Produção!H45</f>
        <v>3.7699999999998681</v>
      </c>
      <c r="C130" t="e">
        <f>IF(Produção!G45="","",(100-Produção!G45))</f>
        <v>#DIV/0!</v>
      </c>
    </row>
    <row r="131" spans="1:3" x14ac:dyDescent="0.25">
      <c r="A131">
        <v>48</v>
      </c>
      <c r="B131" s="41">
        <f>100-Produção!H46</f>
        <v>3.8999999999998636</v>
      </c>
      <c r="C131" t="e">
        <f>IF(Produção!G46="","",(100-Produção!G46))</f>
        <v>#DIV/0!</v>
      </c>
    </row>
    <row r="132" spans="1:3" x14ac:dyDescent="0.25">
      <c r="A132">
        <v>49</v>
      </c>
      <c r="B132" s="41">
        <f>100-Produção!H47</f>
        <v>4.029999999999859</v>
      </c>
      <c r="C132" t="e">
        <f>IF(Produção!G47="","",(100-Produção!G47))</f>
        <v>#DIV/0!</v>
      </c>
    </row>
    <row r="133" spans="1:3" x14ac:dyDescent="0.25">
      <c r="A133">
        <v>50</v>
      </c>
      <c r="B133" s="41">
        <f>100-Produção!H48</f>
        <v>4.1599999999998545</v>
      </c>
      <c r="C133" t="e">
        <f>IF(Produção!G48="","",(100-Produção!G48))</f>
        <v>#DIV/0!</v>
      </c>
    </row>
    <row r="134" spans="1:3" x14ac:dyDescent="0.25">
      <c r="A134">
        <v>51</v>
      </c>
      <c r="B134" s="41">
        <f>100-Produção!H49</f>
        <v>4.2899999999998499</v>
      </c>
      <c r="C134" t="e">
        <f>IF(Produção!G49="","",(100-Produção!G49))</f>
        <v>#DIV/0!</v>
      </c>
    </row>
    <row r="135" spans="1:3" x14ac:dyDescent="0.25">
      <c r="A135">
        <v>52</v>
      </c>
      <c r="B135" s="41">
        <f>100-Produção!H50</f>
        <v>4.4199999999998454</v>
      </c>
      <c r="C135" t="e">
        <f>IF(Produção!G50="","",(100-Produção!G50))</f>
        <v>#DIV/0!</v>
      </c>
    </row>
    <row r="136" spans="1:3" x14ac:dyDescent="0.25">
      <c r="A136">
        <v>53</v>
      </c>
      <c r="B136" s="41">
        <f>100-Produção!H51</f>
        <v>4.5499999999998408</v>
      </c>
      <c r="C136" t="e">
        <f>IF(Produção!G51="","",(100-Produção!G51))</f>
        <v>#DIV/0!</v>
      </c>
    </row>
    <row r="137" spans="1:3" x14ac:dyDescent="0.25">
      <c r="A137">
        <v>54</v>
      </c>
      <c r="B137" s="41">
        <f>100-Produção!H52</f>
        <v>4.6799999999998363</v>
      </c>
      <c r="C137" t="e">
        <f>IF(Produção!G52="","",(100-Produção!G52))</f>
        <v>#DIV/0!</v>
      </c>
    </row>
    <row r="138" spans="1:3" x14ac:dyDescent="0.25">
      <c r="A138">
        <v>55</v>
      </c>
      <c r="B138" s="41">
        <f>100-Produção!H53</f>
        <v>4.8099999999998317</v>
      </c>
      <c r="C138" t="e">
        <f>IF(Produção!G53="","",(100-Produção!G53))</f>
        <v>#DIV/0!</v>
      </c>
    </row>
    <row r="139" spans="1:3" x14ac:dyDescent="0.25">
      <c r="A139">
        <v>56</v>
      </c>
      <c r="B139" s="41">
        <f>100-Produção!H54</f>
        <v>4.9399999999998272</v>
      </c>
      <c r="C139" t="e">
        <f>IF(Produção!G54="","",(100-Produção!G54))</f>
        <v>#DIV/0!</v>
      </c>
    </row>
    <row r="140" spans="1:3" x14ac:dyDescent="0.25">
      <c r="A140">
        <v>57</v>
      </c>
      <c r="B140" s="41">
        <f>100-Produção!H55</f>
        <v>5.0699999999998226</v>
      </c>
      <c r="C140" t="e">
        <f>IF(Produção!G55="","",(100-Produção!G55))</f>
        <v>#DIV/0!</v>
      </c>
    </row>
    <row r="141" spans="1:3" x14ac:dyDescent="0.25">
      <c r="A141">
        <v>58</v>
      </c>
      <c r="B141" s="41">
        <f>100-Produção!H56</f>
        <v>5.1999999999998181</v>
      </c>
      <c r="C141" t="e">
        <f>IF(Produção!G56="","",(100-Produção!G56))</f>
        <v>#DIV/0!</v>
      </c>
    </row>
    <row r="142" spans="1:3" x14ac:dyDescent="0.25">
      <c r="A142">
        <v>59</v>
      </c>
      <c r="B142" s="41">
        <f>100-Produção!H57</f>
        <v>5.3299999999998136</v>
      </c>
      <c r="C142" t="e">
        <f>IF(Produção!G57="","",(100-Produção!G57))</f>
        <v>#DIV/0!</v>
      </c>
    </row>
    <row r="143" spans="1:3" x14ac:dyDescent="0.25">
      <c r="A143">
        <v>60</v>
      </c>
      <c r="B143" s="41">
        <f>100-Produção!H58</f>
        <v>5.459999999999809</v>
      </c>
      <c r="C143" t="e">
        <f>IF(Produção!G58="","",(100-Produção!G58))</f>
        <v>#DIV/0!</v>
      </c>
    </row>
    <row r="144" spans="1:3" x14ac:dyDescent="0.25">
      <c r="A144">
        <v>61</v>
      </c>
      <c r="B144" s="41">
        <f>100-Produção!H59</f>
        <v>5.5899999999998045</v>
      </c>
      <c r="C144" t="e">
        <f>IF(Produção!G59="","",(100-Produção!G59))</f>
        <v>#DIV/0!</v>
      </c>
    </row>
    <row r="145" spans="1:3" x14ac:dyDescent="0.25">
      <c r="A145">
        <v>62</v>
      </c>
      <c r="B145" s="41">
        <f>100-Produção!H60</f>
        <v>5.7199999999997999</v>
      </c>
      <c r="C145" t="e">
        <f>IF(Produção!G60="","",(100-Produção!G60))</f>
        <v>#DIV/0!</v>
      </c>
    </row>
    <row r="146" spans="1:3" x14ac:dyDescent="0.25">
      <c r="A146">
        <v>63</v>
      </c>
      <c r="B146" s="41">
        <f>100-Produção!H61</f>
        <v>5.8499999999997954</v>
      </c>
      <c r="C146" t="e">
        <f>IF(Produção!G61="","",(100-Produção!G61))</f>
        <v>#DIV/0!</v>
      </c>
    </row>
    <row r="147" spans="1:3" x14ac:dyDescent="0.25">
      <c r="A147">
        <v>64</v>
      </c>
      <c r="B147" s="41">
        <f>100-Produção!H62</f>
        <v>5.9799999999997908</v>
      </c>
      <c r="C147" t="e">
        <f>IF(Produção!G62="","",(100-Produção!G62))</f>
        <v>#DIV/0!</v>
      </c>
    </row>
    <row r="148" spans="1:3" x14ac:dyDescent="0.25">
      <c r="A148">
        <v>65</v>
      </c>
      <c r="B148" s="41">
        <f>100-Produção!H63</f>
        <v>6.1099999999997863</v>
      </c>
      <c r="C148" t="e">
        <f>IF(Produção!G63="","",(100-Produção!G63))</f>
        <v>#DIV/0!</v>
      </c>
    </row>
    <row r="149" spans="1:3" x14ac:dyDescent="0.25">
      <c r="A149">
        <v>66</v>
      </c>
      <c r="B149" s="41">
        <f>100-Produção!H64</f>
        <v>6.2399999999997817</v>
      </c>
      <c r="C149" t="e">
        <f>IF(Produção!G64="","",(100-Produção!G64))</f>
        <v>#DIV/0!</v>
      </c>
    </row>
    <row r="150" spans="1:3" x14ac:dyDescent="0.25">
      <c r="A150">
        <v>67</v>
      </c>
      <c r="B150" s="41">
        <f>100-Produção!H65</f>
        <v>6.3699999999997772</v>
      </c>
      <c r="C150" t="e">
        <f>IF(Produção!G65="","",(100-Produção!G65))</f>
        <v>#DIV/0!</v>
      </c>
    </row>
    <row r="151" spans="1:3" x14ac:dyDescent="0.25">
      <c r="A151">
        <v>68</v>
      </c>
      <c r="B151" s="41">
        <f>100-Produção!H66</f>
        <v>6.4999999999997726</v>
      </c>
      <c r="C151" t="e">
        <f>IF(Produção!G66="","",(100-Produção!G66))</f>
        <v>#DIV/0!</v>
      </c>
    </row>
    <row r="152" spans="1:3" x14ac:dyDescent="0.25">
      <c r="A152">
        <v>69</v>
      </c>
      <c r="B152" s="41">
        <f>100-Produção!H67</f>
        <v>6.6299999999997681</v>
      </c>
      <c r="C152" t="e">
        <f>IF(Produção!G67="","",(100-Produção!G67))</f>
        <v>#DIV/0!</v>
      </c>
    </row>
    <row r="153" spans="1:3" x14ac:dyDescent="0.25">
      <c r="A153">
        <v>70</v>
      </c>
      <c r="B153" s="41">
        <f>100-Produção!H68</f>
        <v>6.7599999999997635</v>
      </c>
      <c r="C153" t="e">
        <f>IF(Produção!G68="","",(100-Produção!G68))</f>
        <v>#DIV/0!</v>
      </c>
    </row>
    <row r="154" spans="1:3" x14ac:dyDescent="0.25">
      <c r="A154">
        <v>71</v>
      </c>
      <c r="B154" s="41">
        <f>100-Produção!H69</f>
        <v>6.889999999999759</v>
      </c>
      <c r="C154" t="e">
        <f>IF(Produção!G69="","",(100-Produção!G69))</f>
        <v>#DIV/0!</v>
      </c>
    </row>
    <row r="155" spans="1:3" x14ac:dyDescent="0.25">
      <c r="A155">
        <v>72</v>
      </c>
      <c r="B155" s="41">
        <f>100-Produção!H70</f>
        <v>7.0199999999997544</v>
      </c>
      <c r="C155" t="e">
        <f>IF(Produção!G70="","",(100-Produção!G70))</f>
        <v>#DIV/0!</v>
      </c>
    </row>
    <row r="156" spans="1:3" x14ac:dyDescent="0.25">
      <c r="A156">
        <v>73</v>
      </c>
      <c r="B156" s="41">
        <f>100-Produção!H71</f>
        <v>7.1499999999997499</v>
      </c>
      <c r="C156" t="e">
        <f>IF(Produção!G71="","",(100-Produção!G71))</f>
        <v>#DIV/0!</v>
      </c>
    </row>
    <row r="157" spans="1:3" x14ac:dyDescent="0.25">
      <c r="A157">
        <v>74</v>
      </c>
      <c r="B157" s="41">
        <f>100-Produção!H72</f>
        <v>7.2799999999997453</v>
      </c>
      <c r="C157" t="e">
        <f>IF(Produção!G72="","",(100-Produção!G72))</f>
        <v>#DIV/0!</v>
      </c>
    </row>
    <row r="158" spans="1:3" x14ac:dyDescent="0.25">
      <c r="A158">
        <v>75</v>
      </c>
      <c r="B158" s="41">
        <f>100-Produção!H73</f>
        <v>7.4099999999997408</v>
      </c>
      <c r="C158" t="e">
        <f>IF(Produção!G73="","",(100-Produção!G73))</f>
        <v>#DIV/0!</v>
      </c>
    </row>
    <row r="159" spans="1:3" x14ac:dyDescent="0.25">
      <c r="A159">
        <v>76</v>
      </c>
      <c r="B159" s="41">
        <f>100-Produção!H74</f>
        <v>7.5399999999997362</v>
      </c>
      <c r="C159" t="e">
        <f>IF(Produção!G74="","",(100-Produção!G74))</f>
        <v>#DIV/0!</v>
      </c>
    </row>
    <row r="160" spans="1:3" x14ac:dyDescent="0.25">
      <c r="A160">
        <v>77</v>
      </c>
      <c r="B160" s="41">
        <f>100-Produção!H75</f>
        <v>7.6699999999997317</v>
      </c>
      <c r="C160" t="e">
        <f>IF(Produção!G75="","",(100-Produção!G75))</f>
        <v>#DIV/0!</v>
      </c>
    </row>
    <row r="161" spans="1:3" x14ac:dyDescent="0.25">
      <c r="A161">
        <v>78</v>
      </c>
      <c r="B161" s="41">
        <f>100-Produção!H76</f>
        <v>7.7999999999997272</v>
      </c>
      <c r="C161" t="e">
        <f>IF(Produção!G76="","",(100-Produção!G76))</f>
        <v>#DIV/0!</v>
      </c>
    </row>
    <row r="162" spans="1:3" x14ac:dyDescent="0.25">
      <c r="A162">
        <v>79</v>
      </c>
      <c r="B162" s="41">
        <f>100-Produção!H77</f>
        <v>7.9299999999997226</v>
      </c>
      <c r="C162" t="e">
        <f>IF(Produção!G77="","",(100-Produção!G77))</f>
        <v>#DIV/0!</v>
      </c>
    </row>
    <row r="163" spans="1:3" x14ac:dyDescent="0.25">
      <c r="A163">
        <v>80</v>
      </c>
      <c r="B163" s="41">
        <f>100-Produção!H78</f>
        <v>8.0599999999997181</v>
      </c>
      <c r="C163" t="e">
        <f>IF(Produção!G78="","",(100-Produção!G78))</f>
        <v>#DIV/0!</v>
      </c>
    </row>
    <row r="164" spans="1:3" x14ac:dyDescent="0.25">
      <c r="A164">
        <v>81</v>
      </c>
      <c r="B164" s="41">
        <f>100-Produção!H79</f>
        <v>8.1899999999997135</v>
      </c>
      <c r="C164" t="e">
        <f>IF(Produção!G79="","",(100-Produção!G79))</f>
        <v>#DIV/0!</v>
      </c>
    </row>
    <row r="165" spans="1:3" x14ac:dyDescent="0.25">
      <c r="A165">
        <v>82</v>
      </c>
      <c r="B165" s="41">
        <f>100-Produção!H80</f>
        <v>8.319999999999709</v>
      </c>
      <c r="C165" t="e">
        <f>IF(Produção!G80="","",(100-Produção!G80))</f>
        <v>#DIV/0!</v>
      </c>
    </row>
    <row r="166" spans="1:3" x14ac:dyDescent="0.25">
      <c r="A166">
        <v>83</v>
      </c>
      <c r="B166" s="41">
        <f>100-Produção!H81</f>
        <v>8.4499999999997044</v>
      </c>
      <c r="C166" t="e">
        <f>IF(Produção!G81="","",(100-Produção!G81))</f>
        <v>#DIV/0!</v>
      </c>
    </row>
    <row r="167" spans="1:3" x14ac:dyDescent="0.25">
      <c r="A167">
        <v>84</v>
      </c>
      <c r="B167" s="41">
        <f>100-Produção!H82</f>
        <v>8.5799999999996999</v>
      </c>
      <c r="C167" t="e">
        <f>IF(Produção!G82="","",(100-Produção!G82))</f>
        <v>#DIV/0!</v>
      </c>
    </row>
    <row r="168" spans="1:3" x14ac:dyDescent="0.25">
      <c r="A168">
        <v>85</v>
      </c>
      <c r="B168" s="41">
        <f>100-Produção!H83</f>
        <v>8.7099999999996953</v>
      </c>
      <c r="C168" t="e">
        <f>IF(Produção!G83="","",(100-Produção!G83))</f>
        <v>#DIV/0!</v>
      </c>
    </row>
    <row r="169" spans="1:3" x14ac:dyDescent="0.25">
      <c r="A169">
        <v>86</v>
      </c>
      <c r="B169" s="41">
        <f>100-Produção!H84</f>
        <v>8.8399999999996908</v>
      </c>
      <c r="C169" t="e">
        <f>IF(Produção!G84="","",(100-Produção!G84))</f>
        <v>#DIV/0!</v>
      </c>
    </row>
    <row r="170" spans="1:3" x14ac:dyDescent="0.25">
      <c r="A170">
        <v>87</v>
      </c>
      <c r="B170" s="41">
        <f>100-Produção!H85</f>
        <v>8.9699999999996862</v>
      </c>
      <c r="C170" t="e">
        <f>IF(Produção!G85="","",(100-Produção!G85))</f>
        <v>#DIV/0!</v>
      </c>
    </row>
    <row r="171" spans="1:3" x14ac:dyDescent="0.25">
      <c r="A171">
        <v>88</v>
      </c>
      <c r="B171" s="41">
        <f>100-Produção!H86</f>
        <v>9.0999999999996817</v>
      </c>
      <c r="C171" t="e">
        <f>IF(Produção!G86="","",(100-Produção!G86))</f>
        <v>#DIV/0!</v>
      </c>
    </row>
    <row r="172" spans="1:3" x14ac:dyDescent="0.25">
      <c r="A172">
        <v>89</v>
      </c>
      <c r="B172" s="41">
        <f>100-Produção!H87</f>
        <v>9.2299999999996771</v>
      </c>
      <c r="C172" t="e">
        <f>IF(Produção!G87="","",(100-Produção!G87))</f>
        <v>#DIV/0!</v>
      </c>
    </row>
    <row r="173" spans="1:3" x14ac:dyDescent="0.25">
      <c r="A173">
        <v>90</v>
      </c>
      <c r="B173" s="41">
        <f>100-Produção!H88</f>
        <v>9.3599999999996726</v>
      </c>
      <c r="C173" t="e">
        <f>IF(Produção!G88="","",(100-Produção!G88))</f>
        <v>#DIV/0!</v>
      </c>
    </row>
    <row r="174" spans="1:3" x14ac:dyDescent="0.25">
      <c r="A174">
        <v>91</v>
      </c>
      <c r="B174" s="41">
        <f>100-Produção!H89</f>
        <v>9.489999999999668</v>
      </c>
      <c r="C174" t="e">
        <f>IF(Produção!G89="","",(100-Produção!G89))</f>
        <v>#DIV/0!</v>
      </c>
    </row>
    <row r="175" spans="1:3" x14ac:dyDescent="0.25">
      <c r="A175">
        <v>92</v>
      </c>
      <c r="B175" s="41">
        <f>100-Produção!H90</f>
        <v>9.6199999999996635</v>
      </c>
      <c r="C175" t="e">
        <f>IF(Produção!G90="","",(100-Produção!G90))</f>
        <v>#DIV/0!</v>
      </c>
    </row>
    <row r="176" spans="1:3" x14ac:dyDescent="0.25">
      <c r="A176">
        <v>93</v>
      </c>
      <c r="B176" s="41">
        <f>100-Produção!H91</f>
        <v>9.7499999999996589</v>
      </c>
      <c r="C176" t="e">
        <f>IF(Produção!G91="","",(100-Produção!G91))</f>
        <v>#DIV/0!</v>
      </c>
    </row>
    <row r="177" spans="1:3" x14ac:dyDescent="0.25">
      <c r="A177">
        <v>94</v>
      </c>
      <c r="B177" s="41">
        <f>100-Produção!H92</f>
        <v>9.8799999999996544</v>
      </c>
      <c r="C177" t="e">
        <f>IF(Produção!G92="","",(100-Produção!G92))</f>
        <v>#DIV/0!</v>
      </c>
    </row>
    <row r="178" spans="1:3" x14ac:dyDescent="0.25">
      <c r="A178">
        <v>95</v>
      </c>
      <c r="B178" s="41">
        <f>100-Produção!H93</f>
        <v>10.00999999999965</v>
      </c>
      <c r="C178" t="e">
        <f>IF(Produção!G93="","",(100-Produção!G93))</f>
        <v>#DIV/0!</v>
      </c>
    </row>
    <row r="179" spans="1:3" x14ac:dyDescent="0.25">
      <c r="A179">
        <v>96</v>
      </c>
      <c r="B179" s="41">
        <f>100-Produção!H94</f>
        <v>10.139999999999645</v>
      </c>
      <c r="C179" t="e">
        <f>IF(Produção!G94="","",(100-Produção!G94))</f>
        <v>#DIV/0!</v>
      </c>
    </row>
    <row r="180" spans="1:3" x14ac:dyDescent="0.25">
      <c r="A180">
        <v>97</v>
      </c>
      <c r="B180" s="41">
        <f>100-Produção!H95</f>
        <v>10.269999999999641</v>
      </c>
      <c r="C180" t="e">
        <f>IF(Produção!G95="","",(100-Produção!G95))</f>
        <v>#DIV/0!</v>
      </c>
    </row>
    <row r="181" spans="1:3" x14ac:dyDescent="0.25">
      <c r="A181">
        <v>98</v>
      </c>
      <c r="B181" s="41">
        <f>100-Produção!H96</f>
        <v>10.399999999999636</v>
      </c>
      <c r="C181" t="e">
        <f>IF(Produção!G96="","",(100-Produção!G96))</f>
        <v>#DIV/0!</v>
      </c>
    </row>
    <row r="182" spans="1:3" x14ac:dyDescent="0.25">
      <c r="A182">
        <v>99</v>
      </c>
      <c r="B182" s="41">
        <f>100-Produção!H97</f>
        <v>10.529999999999632</v>
      </c>
      <c r="C182" t="e">
        <f>IF(Produção!G97="","",(100-Produção!G97))</f>
        <v>#DIV/0!</v>
      </c>
    </row>
    <row r="183" spans="1:3" x14ac:dyDescent="0.25">
      <c r="A183">
        <v>100</v>
      </c>
      <c r="B183" s="41">
        <f>100-Produção!H98</f>
        <v>10.659999999999627</v>
      </c>
      <c r="C183" t="e">
        <f>IF(Produção!G98="","",(100-Produção!G98))</f>
        <v>#DIV/0!</v>
      </c>
    </row>
  </sheetData>
  <sheetProtection algorithmName="SHA-512" hashValue="w1NP4/1zrUDAHrmcNqfEYDIEnEiCbx0JFOXF1Vo/7/kArYx7L6nUlU+ZuddRlt1OQkXKyXpueetzM64RFa8otw==" saltValue="fGydBbKtR7rN4ui+8JK3Tg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ea641c-33ac-4072-8826-fa509eab3272">
      <Terms xmlns="http://schemas.microsoft.com/office/infopath/2007/PartnerControls"/>
    </lcf76f155ced4ddcb4097134ff3c332f>
    <TaxCatchAll xmlns="26f18fd7-f297-4c3f-9b46-f499bda08c8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C6E75D76EF654CA1A42AB20110F97E" ma:contentTypeVersion="13" ma:contentTypeDescription="Crie um novo documento." ma:contentTypeScope="" ma:versionID="d0e401e190bf4668d225c955c860ff90">
  <xsd:schema xmlns:xsd="http://www.w3.org/2001/XMLSchema" xmlns:xs="http://www.w3.org/2001/XMLSchema" xmlns:p="http://schemas.microsoft.com/office/2006/metadata/properties" xmlns:ns2="edea641c-33ac-4072-8826-fa509eab3272" xmlns:ns3="26f18fd7-f297-4c3f-9b46-f499bda08c8f" targetNamespace="http://schemas.microsoft.com/office/2006/metadata/properties" ma:root="true" ma:fieldsID="c4c4f7e5e65c5698d46c392794a0b48f" ns2:_="" ns3:_="">
    <xsd:import namespace="edea641c-33ac-4072-8826-fa509eab3272"/>
    <xsd:import namespace="26f18fd7-f297-4c3f-9b46-f499bda08c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ea641c-33ac-4072-8826-fa509eab32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1637ed20-e15f-468d-95ff-07121f15c7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18fd7-f297-4c3f-9b46-f499bda08c8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a96c0ec-7278-4eb3-a35f-a7eecc520b47}" ma:internalName="TaxCatchAll" ma:showField="CatchAllData" ma:web="26f18fd7-f297-4c3f-9b46-f499bda08c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7C1654-6F26-4F10-87F0-767D4FF118AA}">
  <ds:schemaRefs>
    <ds:schemaRef ds:uri="http://schemas.microsoft.com/office/2006/metadata/properties"/>
    <ds:schemaRef ds:uri="http://schemas.microsoft.com/office/infopath/2007/PartnerControls"/>
    <ds:schemaRef ds:uri="bd200a2b-7da6-4a96-b15d-e38bacd01bc3"/>
    <ds:schemaRef ds:uri="803f2235-dc5d-40e5-be83-52901d9829ab"/>
    <ds:schemaRef ds:uri="edea641c-33ac-4072-8826-fa509eab3272"/>
    <ds:schemaRef ds:uri="26f18fd7-f297-4c3f-9b46-f499bda08c8f"/>
  </ds:schemaRefs>
</ds:datastoreItem>
</file>

<file path=customXml/itemProps2.xml><?xml version="1.0" encoding="utf-8"?>
<ds:datastoreItem xmlns:ds="http://schemas.openxmlformats.org/officeDocument/2006/customXml" ds:itemID="{3059FAD2-F88D-4072-ADD1-E1A856B8AF97}"/>
</file>

<file path=customXml/itemProps3.xml><?xml version="1.0" encoding="utf-8"?>
<ds:datastoreItem xmlns:ds="http://schemas.openxmlformats.org/officeDocument/2006/customXml" ds:itemID="{DE366F46-2AE6-409D-89F6-AD2D05DEC2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</vt:i4>
      </vt:variant>
    </vt:vector>
  </HeadingPairs>
  <TitlesOfParts>
    <vt:vector size="9" baseType="lpstr">
      <vt:lpstr>Cria e Recria</vt:lpstr>
      <vt:lpstr>Uniformidade e Peso Corporal</vt:lpstr>
      <vt:lpstr>Consumo de Ração e Mortalidade</vt:lpstr>
      <vt:lpstr>DIÁRIO</vt:lpstr>
      <vt:lpstr>Produção</vt:lpstr>
      <vt:lpstr>Gráfico Produção e OvoAveAlojad</vt:lpstr>
      <vt:lpstr>Peso Corporal e Peso de Ovo</vt:lpstr>
      <vt:lpstr>GAD e Mortalidade</vt:lpstr>
      <vt:lpstr>DIÁRIO!Area_de_impressao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Matheus Alves</dc:creator>
  <cp:lastModifiedBy>Marcos Borges  | LTZ</cp:lastModifiedBy>
  <cp:lastPrinted>2015-08-15T14:46:32Z</cp:lastPrinted>
  <dcterms:created xsi:type="dcterms:W3CDTF">2011-02-14T01:51:21Z</dcterms:created>
  <dcterms:modified xsi:type="dcterms:W3CDTF">2026-03-30T21:27:28Z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0x010100CDC6E75D76EF654CA1A42AB20110F97E</vt:lpwstr>
  </property>
  <property fmtid="{D5CDD505-2E9C-101B-9397-08002B2CF9AE}" pid="3" name="MediaServiceImageTags">
    <vt:lpwstr/>
  </property>
  <property fmtid="{D5CDD505-2E9C-101B-9397-08002B2CF9AE}" pid="4" name="Order">
    <vt:r8>2800100</vt:r8>
  </property>
  <property fmtid="{D5CDD505-2E9C-101B-9397-08002B2CF9AE}" pid="5" name="xd_Prog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</Properties>
</file>